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DawidC\Documents\Klienci\obsługiwani\MPO Toruń\2020\Zapytania Oferty Analizy\Przetarg\SIWZ\SIWZ ostateczna wersja\"/>
    </mc:Choice>
  </mc:AlternateContent>
  <xr:revisionPtr revIDLastSave="0" documentId="13_ncr:1_{69632B1E-E76A-46FB-B1C2-C06A4307A9D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Grudziądzka" sheetId="1" r:id="rId1"/>
    <sheet name="ZUOK" sheetId="2" r:id="rId2"/>
    <sheet name="Elektronik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D9" i="2"/>
  <c r="D8" i="1"/>
  <c r="D11" i="1"/>
  <c r="D106" i="2" l="1"/>
  <c r="D72" i="2"/>
  <c r="D163" i="1"/>
  <c r="D109" i="1"/>
  <c r="D149" i="1"/>
  <c r="D89" i="1"/>
  <c r="D38" i="2" l="1"/>
  <c r="D25" i="2"/>
  <c r="D36" i="1"/>
  <c r="D97" i="2"/>
  <c r="D77" i="2"/>
  <c r="D89" i="2" s="1"/>
  <c r="E89" i="2"/>
  <c r="D60" i="2"/>
  <c r="E60" i="2"/>
  <c r="E17" i="3" l="1"/>
  <c r="E60" i="3" s="1"/>
  <c r="E106" i="2"/>
  <c r="E46" i="2"/>
  <c r="D46" i="2"/>
  <c r="D109" i="2" s="1"/>
  <c r="E163" i="1"/>
  <c r="E149" i="1"/>
  <c r="E109" i="1"/>
  <c r="E89" i="1"/>
  <c r="E50" i="1"/>
  <c r="E36" i="1"/>
  <c r="E26" i="1"/>
  <c r="D26" i="1"/>
  <c r="D17" i="3"/>
  <c r="D60" i="3" s="1"/>
  <c r="D7" i="1" l="1"/>
  <c r="E166" i="1"/>
  <c r="E72" i="2"/>
  <c r="E38" i="2"/>
  <c r="E25" i="2"/>
  <c r="E58" i="3" l="1"/>
  <c r="E207" i="1"/>
  <c r="E109" i="2" l="1"/>
  <c r="D5" i="2"/>
  <c r="D207" i="1"/>
  <c r="D50" i="1"/>
  <c r="D9" i="1" l="1"/>
  <c r="D166" i="1"/>
  <c r="D7" i="2"/>
  <c r="D59" i="3"/>
  <c r="E59" i="3"/>
  <c r="E61" i="3" s="1"/>
  <c r="D58" i="3"/>
  <c r="D211" i="1"/>
  <c r="D61" i="3" l="1"/>
</calcChain>
</file>

<file path=xl/sharedStrings.xml><?xml version="1.0" encoding="utf-8"?>
<sst xmlns="http://schemas.openxmlformats.org/spreadsheetml/2006/main" count="544" uniqueCount="226">
  <si>
    <t>lp.</t>
  </si>
  <si>
    <t>nrumer inwentarzowy</t>
  </si>
  <si>
    <t>nazwa środka trawłego</t>
  </si>
  <si>
    <t>wartość początkowa</t>
  </si>
  <si>
    <t>warsztat pomocniczy</t>
  </si>
  <si>
    <t>budynek techniczny</t>
  </si>
  <si>
    <t>magazyn olejów i smarów</t>
  </si>
  <si>
    <t>warsztat główny</t>
  </si>
  <si>
    <t>budynek administracyjno-socjalny</t>
  </si>
  <si>
    <t>garaż halowy AZ</t>
  </si>
  <si>
    <t>wiata magazyn soli</t>
  </si>
  <si>
    <t>wodociąg</t>
  </si>
  <si>
    <t>sieć kanalizacyjna</t>
  </si>
  <si>
    <t>sieć cieplna</t>
  </si>
  <si>
    <t>ładowarka UN-053,1 z łyżką</t>
  </si>
  <si>
    <t>czyszczarko-ładowarka Brodway Senior</t>
  </si>
  <si>
    <t>zamiatarka chodnikowa Brodway Viking</t>
  </si>
  <si>
    <t>rozrzutnik PIAST</t>
  </si>
  <si>
    <t>pług odśnieżny PO 641</t>
  </si>
  <si>
    <t>zamiatarka uliczna Brodway Wasa</t>
  </si>
  <si>
    <t>pług ciągnikowy POC-95</t>
  </si>
  <si>
    <t>rozsiewacz nawozów i wapnia</t>
  </si>
  <si>
    <t>zamiatarka kompaktowa</t>
  </si>
  <si>
    <t>zamiatarka zawieszana AGATA</t>
  </si>
  <si>
    <t>rozsiewacz nawozów RCW 2500</t>
  </si>
  <si>
    <t>zamiatarka nawierzchni HYDROG OCN-600/1800</t>
  </si>
  <si>
    <t>szczotka walcowa</t>
  </si>
  <si>
    <t>pług odśnieżny</t>
  </si>
  <si>
    <t>solarko-posypywarka</t>
  </si>
  <si>
    <t>centrala telefoniczna</t>
  </si>
  <si>
    <t>urządzenie do usuwania gum z płyt chodnikowych</t>
  </si>
  <si>
    <t>monitoring (6 szt.kamer, rejestrator, maszt)</t>
  </si>
  <si>
    <t>ładowarka kolowa L-200</t>
  </si>
  <si>
    <t>rozsypywarka środków chemicznych</t>
  </si>
  <si>
    <t>urzadzenie szczotkowe</t>
  </si>
  <si>
    <t>przyczepa jednoosiowa</t>
  </si>
  <si>
    <t>posypywarka Nido-9040-36 WAN</t>
  </si>
  <si>
    <t>posypywarka Nido-9040 WAN1750</t>
  </si>
  <si>
    <t>posypywarka ECO 40-36TLN</t>
  </si>
  <si>
    <t>posypywarka Stratos B 40-36 WAN</t>
  </si>
  <si>
    <t>piaskarka Stratos Basic 60K</t>
  </si>
  <si>
    <t>pług odśnieżny SNK 30 EPZ</t>
  </si>
  <si>
    <t>przyczepa Wiola</t>
  </si>
  <si>
    <t>pług odśnieżny PCL-2200</t>
  </si>
  <si>
    <t>posypywarka Stratos Basic</t>
  </si>
  <si>
    <t>przyczepa Rydwan</t>
  </si>
  <si>
    <t>Grudziądzka pojemniki MGB 1100 stan na 31.03.2015</t>
  </si>
  <si>
    <t>pojemnik MGB 1100</t>
  </si>
  <si>
    <t>ogółem</t>
  </si>
  <si>
    <t>wartość netto</t>
  </si>
  <si>
    <t>Lp.</t>
  </si>
  <si>
    <t>serwer RX 300S3IXE5335</t>
  </si>
  <si>
    <t>drukarka sieciowa Ricoh</t>
  </si>
  <si>
    <t>zasilacz sieciowy UPS 40KVA</t>
  </si>
  <si>
    <t>urządzenie diagnostyczne</t>
  </si>
  <si>
    <t>netgar ready NAS 2100</t>
  </si>
  <si>
    <t>fortigate 100D</t>
  </si>
  <si>
    <t>wartość brutto</t>
  </si>
  <si>
    <t>lokalizacja: ul.Rynek Nowomiejski,Kopernika,Podmurna</t>
  </si>
  <si>
    <t>5.</t>
  </si>
  <si>
    <t>monitor interaktywny</t>
  </si>
  <si>
    <t>serwer FUJITSU PRIMERGY</t>
  </si>
  <si>
    <t>szafa serwerowa Molex</t>
  </si>
  <si>
    <t>pług odśnieżny SAMASZ</t>
  </si>
  <si>
    <t>posypywarka stratos B 50-36DCXN</t>
  </si>
  <si>
    <t>ogółem:</t>
  </si>
  <si>
    <t>ZAŁĄCZNIK DO UBEZPIECZENIA MAJĄTKOWEGO</t>
  </si>
  <si>
    <t>Grudziądzka</t>
  </si>
  <si>
    <t>ZUOK</t>
  </si>
  <si>
    <t xml:space="preserve"> elektronika </t>
  </si>
  <si>
    <t>Grudziadzka elektronika</t>
  </si>
  <si>
    <t xml:space="preserve">Razem </t>
  </si>
  <si>
    <t>Wielkie Garbary,Małe Garbary,Międzymurze,</t>
  </si>
  <si>
    <t>Piernikarska, Fosa Staromiejska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</si>
  <si>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</si>
  <si>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</si>
  <si>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</si>
  <si>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</si>
  <si>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</si>
  <si>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</si>
  <si>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</si>
  <si>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</si>
  <si>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</si>
  <si>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</si>
  <si>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</si>
  <si>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</si>
  <si>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</si>
  <si>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</si>
  <si>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</si>
  <si>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</si>
  <si>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</si>
  <si>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</si>
  <si>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</si>
  <si>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</si>
  <si>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</si>
  <si>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</si>
  <si>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</si>
  <si>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</si>
  <si>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</si>
  <si>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</si>
  <si>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</si>
  <si>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</si>
  <si>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</si>
  <si>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</si>
  <si>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</si>
  <si>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</si>
  <si>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piaskarko-solarka</t>
  </si>
  <si>
    <t>numer inwentarzowy</t>
  </si>
  <si>
    <t>X</t>
  </si>
  <si>
    <t>ładowarka kołowa</t>
  </si>
  <si>
    <t>PSZOK Dwernickiego - wiata</t>
  </si>
  <si>
    <t>2392,2393, 2470,  2472,2474,</t>
  </si>
  <si>
    <t>zbiorniki metalowe z kioskiem wrzutowym</t>
  </si>
  <si>
    <t>posypywarka ORION</t>
  </si>
  <si>
    <t>posypywarka POMOT</t>
  </si>
  <si>
    <t>PSZOK Dwernickiego - kontener socjalny</t>
  </si>
  <si>
    <t>Nr sprawy:</t>
  </si>
  <si>
    <t>Grupa III - VIII</t>
  </si>
  <si>
    <t>Grupa I - II</t>
  </si>
  <si>
    <t xml:space="preserve"> grupa I</t>
  </si>
  <si>
    <t xml:space="preserve"> grupa II </t>
  </si>
  <si>
    <t xml:space="preserve"> grupa III</t>
  </si>
  <si>
    <t xml:space="preserve"> grupa IV</t>
  </si>
  <si>
    <t xml:space="preserve"> grupa V </t>
  </si>
  <si>
    <t xml:space="preserve"> grupa VI</t>
  </si>
  <si>
    <t xml:space="preserve"> grupa VII</t>
  </si>
  <si>
    <t xml:space="preserve"> grupa II</t>
  </si>
  <si>
    <t xml:space="preserve"> grupa V</t>
  </si>
  <si>
    <t xml:space="preserve"> grupa VIII</t>
  </si>
  <si>
    <r>
      <t xml:space="preserve">magazyn inwestycyjny - </t>
    </r>
    <r>
      <rPr>
        <sz val="10"/>
        <color rgb="FF00B0F0"/>
        <rFont val="Czcionka tekstu podstawowego"/>
        <charset val="238"/>
      </rPr>
      <t xml:space="preserve">wywóz </t>
    </r>
  </si>
  <si>
    <r>
      <t xml:space="preserve">garaż halowy - </t>
    </r>
    <r>
      <rPr>
        <sz val="10"/>
        <color rgb="FF00B0F0"/>
        <rFont val="Czcionka tekstu podstawowego"/>
        <charset val="238"/>
      </rPr>
      <t>wydzielony z 659</t>
    </r>
  </si>
  <si>
    <r>
      <t xml:space="preserve">drabina platformowa - </t>
    </r>
    <r>
      <rPr>
        <i/>
        <sz val="10"/>
        <color rgb="FF00B0F0"/>
        <rFont val="Czcionka tekstu podstawowego"/>
        <charset val="238"/>
      </rPr>
      <t>ZUOK, drabina do prac na wysokości w pomieszczeniach i na insta;lacjach w ZUOK</t>
    </r>
  </si>
  <si>
    <r>
      <t xml:space="preserve">kontener socjalny - </t>
    </r>
    <r>
      <rPr>
        <i/>
        <sz val="10"/>
        <color rgb="FF00B0F0"/>
        <rFont val="Czcionka tekstu podstawowego"/>
        <charset val="238"/>
      </rPr>
      <t>Kociewska 35, kontener socjalny dla pracowników wywozu w celu spozycia posiłku w przerwie</t>
    </r>
  </si>
  <si>
    <r>
      <t xml:space="preserve">tranformator TR-3 - </t>
    </r>
    <r>
      <rPr>
        <sz val="10"/>
        <color rgb="FF00B0F0"/>
        <rFont val="Czcionka tekstu podstawowego"/>
        <charset val="238"/>
      </rPr>
      <t>Kociewska 35A elektrociepłownia</t>
    </r>
  </si>
  <si>
    <r>
      <t>monitoring system telewizji przemysłowej</t>
    </r>
    <r>
      <rPr>
        <i/>
        <sz val="10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35, monitorin na PSZOK-u 4 kamery + rejestrator i podgląd w pomieszczeniu portierni</t>
    </r>
  </si>
  <si>
    <r>
      <t xml:space="preserve">waga osiowa 60 Mg - </t>
    </r>
    <r>
      <rPr>
        <i/>
        <sz val="10"/>
        <color rgb="FF00B0F0"/>
        <rFont val="Czcionka tekstu podstawowego"/>
        <charset val="238"/>
      </rPr>
      <t>Kociewska 47 w drodze wyjazdowej na wysokość hali garażowo - warsztatowej, ważenie pojazdów Spółki transportujących odpady po procesowe na składowisko</t>
    </r>
  </si>
  <si>
    <r>
      <t xml:space="preserve">podczyszczalnia ścieków - </t>
    </r>
    <r>
      <rPr>
        <i/>
        <sz val="10"/>
        <color rgb="FF00B0F0"/>
        <rFont val="Czcionka tekstu podstawowego"/>
        <charset val="238"/>
      </rPr>
      <t>Kociewska 47, zbiornik 3 komorowy, kontener odwróconej osmozy wraz ze zbiornikiem buforowym, wstępne podczyszczenie odcieków ze składowiska i placów technologicznych przed wpuszczeniem do kanalizacji</t>
    </r>
    <r>
      <rPr>
        <i/>
        <sz val="10"/>
        <rFont val="Czcionka tekstu podstawowego"/>
        <charset val="238"/>
      </rPr>
      <t xml:space="preserve"> </t>
    </r>
    <r>
      <rPr>
        <i/>
        <sz val="10"/>
        <color rgb="FF00B0F0"/>
        <rFont val="Czcionka tekstu podstawowego"/>
        <charset val="238"/>
      </rPr>
      <t>miejskiej</t>
    </r>
  </si>
  <si>
    <r>
      <t>biofiltry -</t>
    </r>
    <r>
      <rPr>
        <i/>
        <sz val="10"/>
        <rFont val="Czcionka tekstu podstawowego"/>
        <charset val="238"/>
      </rPr>
      <t xml:space="preserve"> </t>
    </r>
    <r>
      <rPr>
        <i/>
        <sz val="10"/>
        <color rgb="FF00B0F0"/>
        <rFont val="Czcionka tekstu podstawowego"/>
        <charset val="238"/>
      </rPr>
      <t>Kociewska 47, obiekt za kompostownią Biodegma, służy do filtracji powietrza z kompostowni</t>
    </r>
  </si>
  <si>
    <r>
      <t>stacjonarne bioreaktory</t>
    </r>
    <r>
      <rPr>
        <i/>
        <sz val="10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w hali kompostowni, 5 szt betonowych bioreaktorów kompostowni w systemie MUT, kompostowanie bioodpadów</t>
    </r>
  </si>
  <si>
    <r>
      <t xml:space="preserve">linia sortownicza odpadów - </t>
    </r>
    <r>
      <rPr>
        <sz val="10"/>
        <color rgb="FF00B0F0"/>
        <rFont val="Czcionka tekstu podstawowego"/>
        <charset val="238"/>
      </rPr>
      <t>Kociewska 47 w hali sortowni, rozrywarka worków, sito bebnowe, trybuna sortowania wstępnego, trybuna sortownicza z kabiną,zespół przenośników taśmowych,separator elektromagnetyczny, linia sortownica, prasa kanałowa, kruszarka do tworzyw sztucznych</t>
    </r>
  </si>
  <si>
    <r>
      <t xml:space="preserve">zespół maszyn krusząco-przesiewających - </t>
    </r>
    <r>
      <rPr>
        <i/>
        <sz val="10"/>
        <color rgb="FF00B0F0"/>
        <rFont val="Czcionka tekstu podstawowego"/>
        <charset val="238"/>
      </rPr>
      <t>Kociewska 47,  na Zakładzie Przetwarzania Odpadów Budowlanyvch, kruszenie i konfekcjonowanie gruzu i minerałów</t>
    </r>
  </si>
  <si>
    <r>
      <t xml:space="preserve">kompaktor COM 3000 - </t>
    </r>
    <r>
      <rPr>
        <i/>
        <sz val="10"/>
        <color rgb="FF00B0F0"/>
        <rFont val="Czcionka tekstu podstawowego"/>
        <charset val="238"/>
      </rPr>
      <t>Kociewska 47/53, maszyna do spychania i zagęszczania odpadów na składowiski odpadów w ZUOK</t>
    </r>
  </si>
  <si>
    <r>
      <t xml:space="preserve">pompa do systemu nawadniania MSO - </t>
    </r>
    <r>
      <rPr>
        <sz val="10"/>
        <color rgb="FF00B0F0"/>
        <rFont val="Czcionka tekstu podstawowego"/>
        <charset val="238"/>
      </rPr>
      <t>MSO system nawadniania składowiska</t>
    </r>
  </si>
  <si>
    <r>
      <t xml:space="preserve">moduł pompująco-regulujący (MPR-2) - </t>
    </r>
    <r>
      <rPr>
        <i/>
        <sz val="10"/>
        <color rgb="FF00B0F0"/>
        <rFont val="Czcionka tekstu podstawowego"/>
        <charset val="238"/>
      </rPr>
      <t xml:space="preserve">MSO zbieranie ze studni i przygotowanie biogazu </t>
    </r>
  </si>
  <si>
    <r>
      <t>sprężarka śrubowa ze zbiornikiem -</t>
    </r>
    <r>
      <rPr>
        <i/>
        <sz val="10"/>
        <rFont val="Czcionka tekstu podstawowego"/>
        <charset val="238"/>
      </rPr>
      <t xml:space="preserve"> </t>
    </r>
    <r>
      <rPr>
        <i/>
        <sz val="10"/>
        <color rgb="FF00B0F0"/>
        <rFont val="Czcionka tekstu podstawowego"/>
        <charset val="238"/>
      </rPr>
      <t>Kociewska 47 w budynku garażowo- warsztatowym, wyposażenie warsztatu, służy do prac konserwacyjno naprawczych w warsztacie</t>
    </r>
  </si>
  <si>
    <r>
      <t xml:space="preserve">prasa belująca automatyczna - </t>
    </r>
    <r>
      <rPr>
        <i/>
        <sz val="10"/>
        <color rgb="FF00B0F0"/>
        <rFont val="Czcionka tekstu podstawowego"/>
        <charset val="238"/>
      </rPr>
      <t>usytuowana na linii sortowniczej, prasowanie odpadów surowcowych</t>
    </r>
  </si>
  <si>
    <r>
      <t xml:space="preserve">urządzenie kontrolno-pomiarowe - </t>
    </r>
    <r>
      <rPr>
        <i/>
        <sz val="10"/>
        <color rgb="FF00B0F0"/>
        <rFont val="Czcionka tekstu podstawowego"/>
        <charset val="238"/>
      </rPr>
      <t>Kociewska 47, instalacja odciekowa obok modułu przygotowania biogazu, urządzenie do pomiaru ilości przepływających odcieków ze składowiska w ZUOK</t>
    </r>
  </si>
  <si>
    <r>
      <t>instalacja do podnoszenia cisnienia wody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37: komora pomiarowa wody za magazynem, podnoszenie ciśnienia i wydatku wody do celów ppoż</t>
    </r>
  </si>
  <si>
    <r>
      <t xml:space="preserve">przerzucarka samojezdna do kompostu - </t>
    </r>
    <r>
      <rPr>
        <i/>
        <sz val="10"/>
        <color rgb="FF00B0F0"/>
        <rFont val="Czcionka tekstu podstawowego"/>
        <charset val="238"/>
      </rPr>
      <t>Kociewska 47, do przerzucania pryzm z kompostem oraz przygotowania wsadu do kompostowania</t>
    </r>
  </si>
  <si>
    <r>
      <rPr>
        <sz val="10"/>
        <color theme="1"/>
        <rFont val="Czcionka tekstu podstawowego"/>
        <charset val="238"/>
      </rPr>
      <t>sito bębnowe mobilne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47, służy do przesiewania kompostu</t>
    </r>
  </si>
  <si>
    <r>
      <t xml:space="preserve">rozdrabniarka do drewna - </t>
    </r>
    <r>
      <rPr>
        <i/>
        <sz val="10"/>
        <color rgb="FF00B0F0"/>
        <rFont val="Czcionka tekstu podstawowego"/>
        <charset val="238"/>
      </rPr>
      <t>Kociewska 47, rozdrabnianie gałęzi jako struktura do wsadów do kompostowni</t>
    </r>
  </si>
  <si>
    <r>
      <t>przyłącze elektroenergetyczne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37, przyłącze energetyczne między siecią energethyczną a elektrociepłownią, zasilanie alternatywne ZUOK</t>
    </r>
  </si>
  <si>
    <r>
      <t xml:space="preserve">punkt selektywnego zbierania odpadów komunalnych - </t>
    </r>
    <r>
      <rPr>
        <i/>
        <sz val="10"/>
        <color rgb="FF00B0F0"/>
        <rFont val="Czcionka tekstu podstawowego"/>
        <charset val="238"/>
      </rPr>
      <t>Kociewska 35, plac i wiata do zbierania odpadów z gospodarstw domowych dostarczanych przez mieszkańców Torunia</t>
    </r>
  </si>
  <si>
    <r>
      <t xml:space="preserve">kompostownia w systemie Biodegma - </t>
    </r>
    <r>
      <rPr>
        <i/>
        <sz val="10"/>
        <color rgb="FF00B0F0"/>
        <rFont val="Czcionka tekstu podstawowego"/>
        <charset val="238"/>
      </rPr>
      <t>Kociewska 47, 8 modułów żelbetonowych stacjonarnych wraz z maszynownią, kompostowanie odpadów podsitowych lub biodegradowalnych</t>
    </r>
  </si>
  <si>
    <r>
      <rPr>
        <sz val="10"/>
        <color theme="1"/>
        <rFont val="Czcionka tekstu podstawowego"/>
        <charset val="238"/>
      </rPr>
      <t>sieć zasilająca zakład w energię elektryczną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przyłącze kablowe między siecią energetyczną  Kociewska 37 a stacją transformatorową na terenie ZUOK kociewska 47</t>
    </r>
  </si>
  <si>
    <r>
      <t xml:space="preserve">stacja transformatorowa - </t>
    </r>
    <r>
      <rPr>
        <i/>
        <sz val="10"/>
        <color rgb="FF00B0F0"/>
        <rFont val="Czcionka tekstu podstawowego"/>
        <charset val="238"/>
      </rPr>
      <t>Kociewska 47, stacja transformatorowa do zasilania obiektów i instalacji w ZUOK</t>
    </r>
  </si>
  <si>
    <r>
      <t>sieć elektryczna na terenie zakładu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47 - 53 sieć energetyczna na terenie ZUOK służąca do zasilania obiektów i instalacji</t>
    </r>
  </si>
  <si>
    <r>
      <rPr>
        <sz val="10"/>
        <color theme="1"/>
        <rFont val="Czcionka tekstu podstawowego"/>
        <charset val="238"/>
      </rPr>
      <t>zakład demontażu i przetwarzania odpadów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37, Pomieszczenia nr 2 i 3 w budynku magazynowym, magazynowanie odpadów wielkogabarytowych oraz RTV i AGD</t>
    </r>
  </si>
  <si>
    <r>
      <t xml:space="preserve">budynek garażowo-warsztatowy - </t>
    </r>
    <r>
      <rPr>
        <i/>
        <sz val="10"/>
        <color rgb="FF00B0F0"/>
        <rFont val="Czcionka tekstu podstawowego"/>
        <charset val="238"/>
      </rPr>
      <t>Kociewska 47, hala garażowo- warsztatowa, garażowanie kompaktorów, ładowarek i samochodów oraz miejsce doraźnych napraw prowadzonych na ZUOK</t>
    </r>
  </si>
  <si>
    <r>
      <t xml:space="preserve">magazyn odpadów niebezpiecznych - </t>
    </r>
    <r>
      <rPr>
        <i/>
        <sz val="10"/>
        <color rgb="FF00B0F0"/>
        <rFont val="Czcionka tekstu podstawowego"/>
        <charset val="238"/>
      </rPr>
      <t>Kociewska 37, pomieszczenie nr 4 w budynku magazynowym, magazynowanie odpadów niebezpiecznych</t>
    </r>
  </si>
  <si>
    <r>
      <t>kompostownia odpadów organicznych</t>
    </r>
    <r>
      <rPr>
        <i/>
        <sz val="10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47 hala kompostowni w, której umieszczone są bioreaktory w systemie MUT służy do kompostowania odpadów biodegradowalnych</t>
    </r>
  </si>
  <si>
    <r>
      <t>kompostownia odpadów zielonych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47, wiata na kompostowane odpady zielone</t>
    </r>
  </si>
  <si>
    <r>
      <t>sortownia odpadów z zapleczem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Kociewsa 47, hala sortoowni z zapleczem administracyjno socjalnym, wiata surowców wysortowanych</t>
    </r>
  </si>
  <si>
    <r>
      <t>budynek gospodarczy</t>
    </r>
    <r>
      <rPr>
        <i/>
        <sz val="10"/>
        <color theme="1"/>
        <rFont val="Czcionka tekstu podstawowego"/>
        <charset val="238"/>
      </rPr>
      <t xml:space="preserve"> - </t>
    </r>
    <r>
      <rPr>
        <i/>
        <sz val="10"/>
        <color rgb="FF00B0F0"/>
        <rFont val="Czcionka tekstu podstawowego"/>
        <charset val="238"/>
      </rPr>
      <t>Kociewska 36-38, budynek gospodarczy drewniane na cmentarzu dla zwierząt</t>
    </r>
  </si>
  <si>
    <r>
      <t xml:space="preserve">pomieszczenie wagowe - </t>
    </r>
    <r>
      <rPr>
        <i/>
        <sz val="10"/>
        <color rgb="FF00B0F0"/>
        <rFont val="Czcionka tekstu podstawowego"/>
        <charset val="238"/>
      </rPr>
      <t>ul. Kociewska 37 budynek z pomieszczeniami administracyjnymi dla obsługi zespołu wag służących do ewidencji odpadów</t>
    </r>
  </si>
  <si>
    <r>
      <t xml:space="preserve">ładowarka kołowa z wyposażeniem - </t>
    </r>
    <r>
      <rPr>
        <i/>
        <sz val="10"/>
        <color rgb="FF00B0F0"/>
        <rFont val="Czcionka tekstu podstawowego"/>
        <charset val="238"/>
      </rPr>
      <t>ZUOK 2009 FS</t>
    </r>
  </si>
  <si>
    <r>
      <t xml:space="preserve">ładowarka kolowa  - </t>
    </r>
    <r>
      <rPr>
        <i/>
        <sz val="10"/>
        <color rgb="FF00B0F0"/>
        <rFont val="Czcionka tekstu podstawowego"/>
        <charset val="238"/>
      </rPr>
      <t>ZUOK 2009 FS</t>
    </r>
  </si>
  <si>
    <r>
      <t xml:space="preserve">wózek widłowy - </t>
    </r>
    <r>
      <rPr>
        <i/>
        <sz val="10"/>
        <color rgb="FF00B0F0"/>
        <rFont val="Czcionka tekstu podstawowego"/>
        <charset val="238"/>
      </rPr>
      <t>2009 FS przetwarzanie odpadów wielkogabarytowych</t>
    </r>
  </si>
  <si>
    <r>
      <t xml:space="preserve">przyczepa RYDWAN - </t>
    </r>
    <r>
      <rPr>
        <i/>
        <sz val="10"/>
        <color rgb="FF00B0F0"/>
        <rFont val="Czcionka tekstu podstawowego"/>
        <charset val="238"/>
      </rPr>
      <t>2016 wywóz</t>
    </r>
  </si>
  <si>
    <r>
      <t xml:space="preserve">domek letniskowy - </t>
    </r>
    <r>
      <rPr>
        <i/>
        <sz val="10"/>
        <color rgb="FF00B0F0"/>
        <rFont val="Czcionka tekstu podstawowego"/>
        <charset val="238"/>
      </rPr>
      <t xml:space="preserve">1992 Kamionki </t>
    </r>
  </si>
  <si>
    <r>
      <t>PSZOK Dwernickiego -</t>
    </r>
    <r>
      <rPr>
        <sz val="10"/>
        <color rgb="FF00B0F0"/>
        <rFont val="Czcionka tekstu podstawowego"/>
        <charset val="238"/>
      </rPr>
      <t xml:space="preserve"> </t>
    </r>
    <r>
      <rPr>
        <i/>
        <sz val="10"/>
        <color rgb="FF00B0F0"/>
        <rFont val="Czcionka tekstu podstawowego"/>
        <charset val="238"/>
      </rPr>
      <t>monitoring 2015</t>
    </r>
  </si>
  <si>
    <r>
      <t xml:space="preserve">maszyna ciśnieniowa KARCHER z podgrzewaniem - </t>
    </r>
    <r>
      <rPr>
        <i/>
        <sz val="10"/>
        <color rgb="FF00B0F0"/>
        <rFont val="Czcionka tekstu podstawowego"/>
        <charset val="238"/>
      </rPr>
      <t>2011 wywóz</t>
    </r>
  </si>
  <si>
    <r>
      <t xml:space="preserve">urządzenie do czyszczenia biotoalet - </t>
    </r>
    <r>
      <rPr>
        <i/>
        <sz val="10"/>
        <color rgb="FF00B0F0"/>
        <rFont val="Czcionka tekstu podstawowego"/>
        <charset val="238"/>
      </rPr>
      <t>2009</t>
    </r>
  </si>
  <si>
    <r>
      <t xml:space="preserve">pralnico-wirówka UX-35E - </t>
    </r>
    <r>
      <rPr>
        <i/>
        <sz val="10"/>
        <color rgb="FF00B0F0"/>
        <rFont val="Czcionka tekstu podstawowego"/>
        <charset val="238"/>
      </rPr>
      <t>2007 pranie odzieży roboczej</t>
    </r>
  </si>
  <si>
    <r>
      <t>maszyna ciśnieniowa spalinowa -</t>
    </r>
    <r>
      <rPr>
        <i/>
        <sz val="10"/>
        <color rgb="FF00B0F0"/>
        <rFont val="Czcionka tekstu podstawowego"/>
        <charset val="238"/>
      </rPr>
      <t>Oczyszczanie</t>
    </r>
  </si>
  <si>
    <r>
      <t xml:space="preserve">najazdowa waga samochodowa - </t>
    </r>
    <r>
      <rPr>
        <i/>
        <sz val="10"/>
        <color rgb="FF00B0F0"/>
        <rFont val="Czcionka tekstu podstawowego"/>
        <charset val="238"/>
      </rPr>
      <t>2003 AZ</t>
    </r>
  </si>
  <si>
    <r>
      <t xml:space="preserve">suszarka SBE16,2 - </t>
    </r>
    <r>
      <rPr>
        <i/>
        <sz val="10"/>
        <color rgb="FF00B0F0"/>
        <rFont val="Czcionka tekstu podstawowego"/>
        <charset val="238"/>
      </rPr>
      <t>1995 pranie odzież roboczej</t>
    </r>
  </si>
  <si>
    <r>
      <t xml:space="preserve">odkurzacz miejski z napędem - </t>
    </r>
    <r>
      <rPr>
        <i/>
        <sz val="10"/>
        <color rgb="FF00B0F0"/>
        <rFont val="Czcionka tekstu podstawowego"/>
        <charset val="238"/>
      </rPr>
      <t>2012 do zbierania psich odchodów</t>
    </r>
  </si>
  <si>
    <r>
      <t xml:space="preserve">serwer Dell Power Edge T110 - </t>
    </r>
    <r>
      <rPr>
        <i/>
        <sz val="10"/>
        <color rgb="FF00B0F0"/>
        <rFont val="Czcionka tekstu podstawowego"/>
        <charset val="238"/>
      </rPr>
      <t>2016 OGZ</t>
    </r>
  </si>
  <si>
    <r>
      <t xml:space="preserve">drukarka laserowa Ricoch SP 5210 - </t>
    </r>
    <r>
      <rPr>
        <i/>
        <sz val="10"/>
        <color rgb="FF00B0F0"/>
        <rFont val="Czcionka tekstu podstawowego"/>
        <charset val="238"/>
      </rPr>
      <t>2012 zbyt</t>
    </r>
  </si>
  <si>
    <r>
      <t xml:space="preserve">serwer Fujitsu RX30056 - </t>
    </r>
    <r>
      <rPr>
        <i/>
        <sz val="10"/>
        <color rgb="FF00B0F0"/>
        <rFont val="Czcionka tekstu podstawowego"/>
        <charset val="238"/>
      </rPr>
      <t>2011 OGZ</t>
    </r>
  </si>
  <si>
    <r>
      <t xml:space="preserve">drukarka laserowa - </t>
    </r>
    <r>
      <rPr>
        <i/>
        <sz val="10"/>
        <color rgb="FF00B0F0"/>
        <rFont val="Czcionka tekstu podstawowego"/>
        <charset val="238"/>
      </rPr>
      <t>2007 warsztat</t>
    </r>
  </si>
  <si>
    <r>
      <t xml:space="preserve">kontener chłodniczy - </t>
    </r>
    <r>
      <rPr>
        <i/>
        <sz val="10"/>
        <color rgb="FF00B0F0"/>
        <rFont val="Czcionka tekstu podstawowego"/>
        <charset val="238"/>
      </rPr>
      <t>2006 do przechowywania padłych zwierząt</t>
    </r>
  </si>
  <si>
    <r>
      <t>niszczarka HSM FA 400 -</t>
    </r>
    <r>
      <rPr>
        <i/>
        <sz val="10"/>
        <color rgb="FF00B0F0"/>
        <rFont val="Czcionka tekstu podstawowego"/>
        <charset val="238"/>
      </rPr>
      <t>2006 do niszczenia dokumentów</t>
    </r>
  </si>
  <si>
    <r>
      <t xml:space="preserve">drukarka sieciowa Gestetner - </t>
    </r>
    <r>
      <rPr>
        <i/>
        <sz val="10"/>
        <color rgb="FF00B0F0"/>
        <rFont val="Czcionka tekstu podstawowego"/>
        <charset val="238"/>
      </rPr>
      <t>BOK 2005</t>
    </r>
  </si>
  <si>
    <r>
      <t xml:space="preserve">sprężarka śrubowa - </t>
    </r>
    <r>
      <rPr>
        <i/>
        <sz val="10"/>
        <color rgb="FF00B0F0"/>
        <rFont val="Czcionka tekstu podstawowego"/>
        <charset val="238"/>
      </rPr>
      <t>warsztat rok 2005</t>
    </r>
  </si>
  <si>
    <t>Załącznik nr 7 - wykaz mienia</t>
  </si>
  <si>
    <r>
      <t xml:space="preserve">wyposażenie kompostowni Biodegma </t>
    </r>
    <r>
      <rPr>
        <i/>
        <sz val="10"/>
        <rFont val="Czcionka tekstu podstawowego"/>
        <charset val="238"/>
      </rPr>
      <t xml:space="preserve">(Kociewska 47, wyposażenie technologiczne -wentylatory, szafa sterownicza, sonda). </t>
    </r>
  </si>
  <si>
    <t>2658,2660</t>
  </si>
  <si>
    <r>
      <t>budynek mieszkalny - pustostan -</t>
    </r>
    <r>
      <rPr>
        <i/>
        <sz val="10"/>
        <color rgb="FF00B0F0"/>
        <rFont val="Czcionka tekstu podstawowego"/>
        <charset val="238"/>
      </rPr>
      <t>Kociewka 35D rok budowy 1985</t>
    </r>
  </si>
  <si>
    <r>
      <t>kontenerowy moduł gazu z pochodnią -</t>
    </r>
    <r>
      <rPr>
        <sz val="10"/>
        <color rgb="FF00B0F0"/>
        <rFont val="Czcionka tekstu podstawowego"/>
        <charset val="238"/>
      </rPr>
      <t xml:space="preserve"> </t>
    </r>
    <r>
      <rPr>
        <i/>
        <sz val="10"/>
        <color rgb="FF00B0F0"/>
        <rFont val="Czcionka tekstu podstawowego"/>
        <charset val="238"/>
      </rPr>
      <t>Kociewska 47, moduł przygotowania biogazu z spalarnią płomieniową, zbieranie biogazu ze studni gazowych na składowisku odpadów i przesyłanie do ciepłowni</t>
    </r>
  </si>
  <si>
    <r>
      <t xml:space="preserve">zespół prądotwórczy AP-3 HORUS - </t>
    </r>
    <r>
      <rPr>
        <sz val="10"/>
        <color rgb="FF00B0F0"/>
        <rFont val="Czcionka tekstu podstawowego"/>
        <charset val="238"/>
      </rPr>
      <t>Kociewska 35 B, elektrociepłownia</t>
    </r>
  </si>
  <si>
    <r>
      <t>zespół prądotwórczy, kogeneracyjny PETRA  -</t>
    </r>
    <r>
      <rPr>
        <sz val="10"/>
        <color rgb="FF00B0F0"/>
        <rFont val="Czcionka tekstu podstawowego"/>
        <charset val="238"/>
      </rPr>
      <t xml:space="preserve"> Kociewska 35 B, elektrociepłownia</t>
    </r>
  </si>
  <si>
    <r>
      <t xml:space="preserve">stacja transformatorowa TR-3 - </t>
    </r>
    <r>
      <rPr>
        <sz val="10"/>
        <color rgb="FF00B0F0"/>
        <rFont val="Czcionka tekstu podstawowego"/>
        <charset val="238"/>
      </rPr>
      <t>Kociewska 35A elektrociepłownia</t>
    </r>
  </si>
  <si>
    <t>34.</t>
  </si>
  <si>
    <t>odchwaszczarka RABAUD</t>
  </si>
  <si>
    <r>
      <t xml:space="preserve">linia sortownicza odpadów - </t>
    </r>
    <r>
      <rPr>
        <sz val="10"/>
        <color rgb="FF00B0F0"/>
        <rFont val="Czcionka tekstu podstawowego"/>
        <charset val="238"/>
      </rPr>
      <t>Kociewska 47 w hali sortowni SUTCO</t>
    </r>
  </si>
  <si>
    <t>urządzenie hakowe na podwoziu Volvo</t>
  </si>
  <si>
    <t>zestaw mobilny do rozruchu silników</t>
  </si>
  <si>
    <t>zlewo-wysysarka do olejów samochodowych</t>
  </si>
  <si>
    <t xml:space="preserve">prasa do zakuwania przewodów </t>
  </si>
  <si>
    <t>brama parkanowa samonośna</t>
  </si>
  <si>
    <t>budynek administracyjno-socjalny od III.2020</t>
  </si>
  <si>
    <t>waga samochodowa 2 szt od III.2020</t>
  </si>
  <si>
    <t>myjnia do kół i podwozi od IV.2020</t>
  </si>
  <si>
    <t>ładowarka teleskopowa od III.2020</t>
  </si>
  <si>
    <t>35.</t>
  </si>
  <si>
    <t>GPS od III.2020</t>
  </si>
  <si>
    <t>zamiatarka ciągniona od III.2020</t>
  </si>
  <si>
    <t>detektory w sortowni od IV.2020</t>
  </si>
  <si>
    <t>nadwozia piaskarek z pługami od IX.2020</t>
  </si>
  <si>
    <t xml:space="preserve">monitoring od IV 2020 </t>
  </si>
  <si>
    <t>podnośnik od VI 2020</t>
  </si>
  <si>
    <t>zbiorniki metalowe z kioskiem wrzutowym od VI.2020</t>
  </si>
  <si>
    <t>rozdrabniacz wolnoobrotowy do odpadów od XI.2020</t>
  </si>
  <si>
    <t xml:space="preserve">  STAN NA 31.12.2019</t>
  </si>
  <si>
    <t>nowe zakupy w roku 2020</t>
  </si>
  <si>
    <t xml:space="preserve">  STAN NA 31.01.2020</t>
  </si>
  <si>
    <r>
      <t xml:space="preserve">przyłącze enrgetyczne wraz z rozdzielnią - </t>
    </r>
    <r>
      <rPr>
        <sz val="10"/>
        <color rgb="FF00B0F0"/>
        <rFont val="Czcionka tekstu podstawowego"/>
        <charset val="238"/>
      </rPr>
      <t>Kociewska 47 nowe przyłącze zwiazane z modernizacją sortowni</t>
    </r>
  </si>
  <si>
    <t>kompaktor  od XI.2020</t>
  </si>
  <si>
    <t>Rok budowy</t>
  </si>
  <si>
    <t xml:space="preserve">Konstrukcja </t>
  </si>
  <si>
    <t xml:space="preserve">Stan </t>
  </si>
  <si>
    <t>murowana</t>
  </si>
  <si>
    <t>dobry</t>
  </si>
  <si>
    <t>Grupa III - VIII - mienie do ubezpieczenia w trakcie okresu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</si>
</sst>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i/>
      <sz val="10"/>
      <color theme="1"/>
      <name val="Czcionka tekstu podstawowego"/>
      <charset val="238"/>
    </font>
    <font>
      <i/>
      <sz val="10"/>
      <name val="Czcionka tekstu podstawowego"/>
      <charset val="238"/>
    </font>
    <font>
      <sz val="10"/>
      <color rgb="FF00B0F0"/>
      <name val="Czcionka tekstu podstawowego"/>
      <charset val="238"/>
    </font>
    <font>
      <i/>
      <sz val="10"/>
      <color rgb="FF00B0F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4" fontId="0" fillId="0" borderId="1" xfId="0" applyNumberFormat="1" applyBorder="1"/>
    <xf numFmtId="4" fontId="7" fillId="0" borderId="1" xfId="0" applyNumberFormat="1" applyFont="1" applyBorder="1"/>
    <xf numFmtId="4" fontId="0" fillId="0" borderId="0" xfId="0" applyNumberFormat="1"/>
    <xf numFmtId="0" fontId="0" fillId="0" borderId="3" xfId="0" applyBorder="1"/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/>
    <xf numFmtId="4" fontId="0" fillId="0" borderId="1" xfId="0" applyNumberFormat="1" applyBorder="1" applyAlignment="1">
      <alignment horizontal="right" vertical="center"/>
    </xf>
    <xf numFmtId="2" fontId="0" fillId="0" borderId="1" xfId="0" applyNumberFormat="1" applyBorder="1"/>
    <xf numFmtId="2" fontId="2" fillId="0" borderId="1" xfId="0" applyNumberFormat="1" applyFont="1" applyBorder="1"/>
    <xf numFmtId="4" fontId="8" fillId="0" borderId="1" xfId="0" applyNumberFormat="1" applyFont="1" applyBorder="1"/>
    <xf numFmtId="4" fontId="8" fillId="3" borderId="1" xfId="0" applyNumberFormat="1" applyFont="1" applyFill="1" applyBorder="1"/>
    <xf numFmtId="4" fontId="0" fillId="3" borderId="1" xfId="0" applyNumberFormat="1" applyFill="1" applyBorder="1"/>
    <xf numFmtId="4" fontId="4" fillId="3" borderId="1" xfId="0" applyNumberFormat="1" applyFont="1" applyFill="1" applyBorder="1"/>
    <xf numFmtId="4" fontId="3" fillId="3" borderId="1" xfId="0" applyNumberFormat="1" applyFont="1" applyFill="1" applyBorder="1"/>
    <xf numFmtId="4" fontId="9" fillId="2" borderId="1" xfId="0" applyNumberFormat="1" applyFont="1" applyFill="1" applyBorder="1"/>
    <xf numFmtId="0" fontId="10" fillId="0" borderId="1" xfId="0" applyFont="1" applyBorder="1"/>
    <xf numFmtId="4" fontId="2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4" borderId="7" xfId="0" applyFont="1" applyFill="1" applyBorder="1"/>
    <xf numFmtId="0" fontId="11" fillId="4" borderId="3" xfId="0" applyFont="1" applyFill="1" applyBorder="1"/>
    <xf numFmtId="4" fontId="11" fillId="4" borderId="1" xfId="0" applyNumberFormat="1" applyFont="1" applyFill="1" applyBorder="1" applyAlignment="1">
      <alignment horizontal="right"/>
    </xf>
    <xf numFmtId="0" fontId="7" fillId="3" borderId="7" xfId="0" applyFont="1" applyFill="1" applyBorder="1"/>
    <xf numFmtId="0" fontId="7" fillId="3" borderId="3" xfId="0" applyFont="1" applyFill="1" applyBorder="1"/>
    <xf numFmtId="0" fontId="7" fillId="3" borderId="1" xfId="0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3" xfId="0" applyFont="1" applyFill="1" applyBorder="1"/>
    <xf numFmtId="4" fontId="13" fillId="3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0" fontId="7" fillId="3" borderId="1" xfId="0" applyFont="1" applyFill="1" applyBorder="1"/>
    <xf numFmtId="4" fontId="7" fillId="3" borderId="1" xfId="0" applyNumberFormat="1" applyFont="1" applyFill="1" applyBorder="1"/>
    <xf numFmtId="0" fontId="7" fillId="3" borderId="1" xfId="0" applyFont="1" applyFill="1" applyBorder="1" applyAlignment="1">
      <alignment horizontal="left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2" fillId="0" borderId="0" xfId="0" applyNumberFormat="1" applyFont="1" applyBorder="1"/>
    <xf numFmtId="0" fontId="3" fillId="0" borderId="0" xfId="0" applyFont="1" applyBorder="1"/>
    <xf numFmtId="4" fontId="0" fillId="0" borderId="8" xfId="0" applyNumberFormat="1" applyBorder="1"/>
    <xf numFmtId="4" fontId="0" fillId="0" borderId="4" xfId="0" applyNumberFormat="1" applyBorder="1"/>
    <xf numFmtId="4" fontId="4" fillId="0" borderId="1" xfId="0" applyNumberFormat="1" applyFont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0" fontId="0" fillId="0" borderId="0" xfId="0" applyBorder="1"/>
    <xf numFmtId="49" fontId="4" fillId="3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3" fillId="2" borderId="1" xfId="0" applyFont="1" applyFill="1" applyBorder="1"/>
    <xf numFmtId="4" fontId="4" fillId="2" borderId="1" xfId="0" applyNumberFormat="1" applyFont="1" applyFill="1" applyBorder="1"/>
    <xf numFmtId="4" fontId="3" fillId="2" borderId="1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0" fillId="2" borderId="0" xfId="0" applyFill="1"/>
    <xf numFmtId="2" fontId="2" fillId="0" borderId="0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workbookViewId="0">
      <selection activeCell="C11" sqref="C11"/>
    </sheetView>
  </sheetViews>
  <sheetFormatPr defaultRowHeight="14.5"/>
  <cols>
    <col min="1" max="1" width="4.54296875" customWidth="1"/>
    <col min="2" max="2" width="15.453125" customWidth="1"/>
    <col min="3" max="3" width="51" customWidth="1"/>
    <col min="4" max="4" width="14.7265625" customWidth="1"/>
    <col min="5" max="5" width="11.54296875" hidden="1" customWidth="1"/>
    <col min="6" max="6" width="12.6328125" customWidth="1"/>
    <col min="7" max="7" width="12.36328125" customWidth="1"/>
    <col min="8" max="8" width="11" customWidth="1"/>
    <col min="16" max="16" width="12.453125" bestFit="1" customWidth="1"/>
  </cols>
  <sheetData>
    <row r="1" spans="1:8">
      <c r="B1" t="s">
        <v>186</v>
      </c>
    </row>
    <row r="2" spans="1:8">
      <c r="B2" t="s">
        <v>116</v>
      </c>
    </row>
    <row r="3" spans="1:8" ht="18.5">
      <c r="C3" s="40" t="s">
        <v>66</v>
      </c>
    </row>
    <row r="4" spans="1:8" ht="18.5">
      <c r="C4" s="41" t="s">
        <v>217</v>
      </c>
    </row>
    <row r="5" spans="1:8" ht="18.5">
      <c r="C5" s="42" t="s">
        <v>67</v>
      </c>
    </row>
    <row r="6" spans="1:8" ht="18.5">
      <c r="C6" s="42"/>
    </row>
    <row r="7" spans="1:8">
      <c r="C7" t="s">
        <v>118</v>
      </c>
      <c r="D7" s="21">
        <f>D26+D36</f>
        <v>3675459.76</v>
      </c>
    </row>
    <row r="8" spans="1:8">
      <c r="C8" t="s">
        <v>117</v>
      </c>
      <c r="D8" s="21">
        <f>D50+D89+D109+D149+D163-D11</f>
        <v>5272448.75</v>
      </c>
    </row>
    <row r="9" spans="1:8">
      <c r="D9" s="77">
        <f>SUM(D7:D8)</f>
        <v>8947908.5099999998</v>
      </c>
    </row>
    <row r="10" spans="1:8">
      <c r="D10" s="21"/>
    </row>
    <row r="11" spans="1:8" ht="29">
      <c r="C11" s="122" t="s">
        <v>225</v>
      </c>
      <c r="D11" s="123">
        <f>D108+D148</f>
        <v>1152000</v>
      </c>
    </row>
    <row r="12" spans="1:8">
      <c r="D12" s="21"/>
    </row>
    <row r="13" spans="1:8" ht="15.5">
      <c r="C13" s="43" t="s">
        <v>119</v>
      </c>
    </row>
    <row r="15" spans="1:8" ht="29">
      <c r="A15" s="113" t="s">
        <v>0</v>
      </c>
      <c r="B15" s="114" t="s">
        <v>107</v>
      </c>
      <c r="C15" s="113" t="s">
        <v>2</v>
      </c>
      <c r="D15" s="115" t="s">
        <v>57</v>
      </c>
      <c r="E15" s="115" t="s">
        <v>49</v>
      </c>
      <c r="F15" s="116" t="s">
        <v>220</v>
      </c>
      <c r="G15" s="116" t="s">
        <v>221</v>
      </c>
      <c r="H15" s="116" t="s">
        <v>222</v>
      </c>
    </row>
    <row r="16" spans="1:8">
      <c r="A16" s="4" t="s">
        <v>74</v>
      </c>
      <c r="B16" s="4">
        <v>535</v>
      </c>
      <c r="C16" s="5" t="s">
        <v>129</v>
      </c>
      <c r="D16" s="6">
        <v>31306.28</v>
      </c>
      <c r="E16" s="19">
        <v>8807.51</v>
      </c>
      <c r="F16" s="117">
        <v>1992</v>
      </c>
      <c r="G16" s="117" t="s">
        <v>223</v>
      </c>
      <c r="H16" s="118" t="s">
        <v>224</v>
      </c>
    </row>
    <row r="17" spans="1:8">
      <c r="A17" s="4" t="s">
        <v>75</v>
      </c>
      <c r="B17" s="4">
        <v>579</v>
      </c>
      <c r="C17" s="5" t="s">
        <v>4</v>
      </c>
      <c r="D17" s="6">
        <v>491477.66</v>
      </c>
      <c r="E17" s="19">
        <v>245907.08</v>
      </c>
      <c r="F17" s="117">
        <v>1992</v>
      </c>
      <c r="G17" s="117" t="s">
        <v>223</v>
      </c>
      <c r="H17" s="118" t="s">
        <v>224</v>
      </c>
    </row>
    <row r="18" spans="1:8">
      <c r="A18" s="4" t="s">
        <v>76</v>
      </c>
      <c r="B18" s="4">
        <v>580</v>
      </c>
      <c r="C18" s="5" t="s">
        <v>5</v>
      </c>
      <c r="D18" s="6">
        <v>113413.97</v>
      </c>
      <c r="E18" s="19">
        <v>42602.32</v>
      </c>
      <c r="F18" s="117">
        <v>1992</v>
      </c>
      <c r="G18" s="117" t="s">
        <v>223</v>
      </c>
      <c r="H18" s="118" t="s">
        <v>224</v>
      </c>
    </row>
    <row r="19" spans="1:8">
      <c r="A19" s="4" t="s">
        <v>77</v>
      </c>
      <c r="B19" s="4">
        <v>626</v>
      </c>
      <c r="C19" s="5" t="s">
        <v>6</v>
      </c>
      <c r="D19" s="6">
        <v>31652.32</v>
      </c>
      <c r="E19" s="19">
        <v>15055.6</v>
      </c>
      <c r="F19" s="117">
        <v>1992</v>
      </c>
      <c r="G19" s="117" t="s">
        <v>223</v>
      </c>
      <c r="H19" s="118" t="s">
        <v>224</v>
      </c>
    </row>
    <row r="20" spans="1:8">
      <c r="A20" s="4" t="s">
        <v>59</v>
      </c>
      <c r="B20" s="4">
        <v>628</v>
      </c>
      <c r="C20" s="5" t="s">
        <v>7</v>
      </c>
      <c r="D20" s="6">
        <v>868089.62</v>
      </c>
      <c r="E20" s="19">
        <v>339064</v>
      </c>
      <c r="F20" s="117">
        <v>1992</v>
      </c>
      <c r="G20" s="117" t="s">
        <v>223</v>
      </c>
      <c r="H20" s="118" t="s">
        <v>224</v>
      </c>
    </row>
    <row r="21" spans="1:8">
      <c r="A21" s="4" t="s">
        <v>78</v>
      </c>
      <c r="B21" s="4">
        <v>629</v>
      </c>
      <c r="C21" s="5" t="s">
        <v>8</v>
      </c>
      <c r="D21" s="6">
        <v>611612</v>
      </c>
      <c r="E21" s="19">
        <v>289618.73</v>
      </c>
      <c r="F21" s="117">
        <v>1992</v>
      </c>
      <c r="G21" s="117" t="s">
        <v>223</v>
      </c>
      <c r="H21" s="118" t="s">
        <v>224</v>
      </c>
    </row>
    <row r="22" spans="1:8">
      <c r="A22" s="4" t="s">
        <v>79</v>
      </c>
      <c r="B22" s="4">
        <v>659</v>
      </c>
      <c r="C22" s="5" t="s">
        <v>9</v>
      </c>
      <c r="D22" s="6">
        <v>188224.47</v>
      </c>
      <c r="E22" s="19">
        <v>96833.35</v>
      </c>
      <c r="F22" s="117">
        <v>1993</v>
      </c>
      <c r="G22" s="117" t="s">
        <v>223</v>
      </c>
      <c r="H22" s="118" t="s">
        <v>224</v>
      </c>
    </row>
    <row r="23" spans="1:8">
      <c r="A23" s="4" t="s">
        <v>80</v>
      </c>
      <c r="B23" s="4">
        <v>955</v>
      </c>
      <c r="C23" s="5" t="s">
        <v>130</v>
      </c>
      <c r="D23" s="6">
        <v>423848.58</v>
      </c>
      <c r="E23" s="19">
        <v>244974.88</v>
      </c>
      <c r="F23" s="117">
        <v>1993</v>
      </c>
      <c r="G23" s="117" t="s">
        <v>223</v>
      </c>
      <c r="H23" s="118" t="s">
        <v>224</v>
      </c>
    </row>
    <row r="24" spans="1:8">
      <c r="A24" s="4" t="s">
        <v>81</v>
      </c>
      <c r="B24" s="4">
        <v>2277</v>
      </c>
      <c r="C24" s="5" t="s">
        <v>10</v>
      </c>
      <c r="D24" s="6">
        <v>419127</v>
      </c>
      <c r="E24" s="19">
        <v>362370.3</v>
      </c>
      <c r="F24" s="117">
        <v>2011</v>
      </c>
      <c r="G24" s="117" t="s">
        <v>223</v>
      </c>
      <c r="H24" s="118" t="s">
        <v>224</v>
      </c>
    </row>
    <row r="25" spans="1:8">
      <c r="A25" s="4" t="s">
        <v>82</v>
      </c>
      <c r="B25" s="4">
        <v>2478</v>
      </c>
      <c r="C25" s="5" t="s">
        <v>110</v>
      </c>
      <c r="D25" s="6">
        <v>65049.05</v>
      </c>
      <c r="E25" s="19">
        <v>63016.25</v>
      </c>
      <c r="F25" s="117">
        <v>2015</v>
      </c>
      <c r="G25" s="117" t="s">
        <v>223</v>
      </c>
      <c r="H25" s="118" t="s">
        <v>224</v>
      </c>
    </row>
    <row r="26" spans="1:8">
      <c r="A26" s="5"/>
      <c r="B26" s="5"/>
      <c r="C26" s="5"/>
      <c r="D26" s="7">
        <f>SUM(D16:D25)</f>
        <v>3243800.9499999997</v>
      </c>
      <c r="E26" s="7">
        <f>SUM(E16:E25)</f>
        <v>1708250.02</v>
      </c>
    </row>
    <row r="27" spans="1:8">
      <c r="A27" s="76"/>
      <c r="B27" s="76"/>
      <c r="C27" s="76"/>
      <c r="D27" s="75"/>
      <c r="E27" s="75"/>
    </row>
    <row r="28" spans="1:8" ht="15.5">
      <c r="C28" s="43" t="s">
        <v>126</v>
      </c>
    </row>
    <row r="29" spans="1:8" ht="15.5">
      <c r="C29" s="43"/>
    </row>
    <row r="31" spans="1:8" ht="29">
      <c r="A31" s="2" t="s">
        <v>0</v>
      </c>
      <c r="B31" s="3" t="s">
        <v>107</v>
      </c>
      <c r="C31" s="2" t="s">
        <v>2</v>
      </c>
      <c r="D31" s="27" t="s">
        <v>57</v>
      </c>
      <c r="E31" s="27" t="s">
        <v>49</v>
      </c>
    </row>
    <row r="32" spans="1:8">
      <c r="A32" s="4" t="s">
        <v>74</v>
      </c>
      <c r="B32" s="4">
        <v>586</v>
      </c>
      <c r="C32" s="5" t="s">
        <v>11</v>
      </c>
      <c r="D32" s="6">
        <v>56945.84</v>
      </c>
      <c r="E32" s="19">
        <v>1109.6600000000001</v>
      </c>
    </row>
    <row r="33" spans="1:12">
      <c r="A33" s="4" t="s">
        <v>75</v>
      </c>
      <c r="B33" s="4">
        <v>587</v>
      </c>
      <c r="C33" s="5" t="s">
        <v>12</v>
      </c>
      <c r="D33" s="6">
        <v>104542.82</v>
      </c>
      <c r="E33" s="19">
        <v>1907.44</v>
      </c>
    </row>
    <row r="34" spans="1:12">
      <c r="A34" s="4" t="s">
        <v>76</v>
      </c>
      <c r="B34" s="4">
        <v>588</v>
      </c>
      <c r="C34" s="5" t="s">
        <v>13</v>
      </c>
      <c r="D34" s="6">
        <v>84822.59</v>
      </c>
      <c r="E34" s="19">
        <v>1502.04</v>
      </c>
    </row>
    <row r="35" spans="1:12">
      <c r="A35" s="4" t="s">
        <v>77</v>
      </c>
      <c r="B35" s="97">
        <v>855</v>
      </c>
      <c r="C35" s="22" t="s">
        <v>201</v>
      </c>
      <c r="D35" s="6">
        <v>185347.56</v>
      </c>
      <c r="E35" s="19"/>
    </row>
    <row r="36" spans="1:12">
      <c r="A36" s="26"/>
      <c r="B36" s="22"/>
      <c r="C36" s="22"/>
      <c r="D36" s="7">
        <f>SUM(D32:D35)</f>
        <v>431658.81</v>
      </c>
      <c r="E36" s="7">
        <f>SUM(E32:E34)</f>
        <v>4519.1400000000003</v>
      </c>
    </row>
    <row r="37" spans="1:12">
      <c r="A37" s="89"/>
      <c r="B37" s="89"/>
      <c r="C37" s="89"/>
      <c r="D37" s="75"/>
      <c r="E37" s="75"/>
    </row>
    <row r="38" spans="1:12" ht="15.5">
      <c r="C38" s="43" t="s">
        <v>122</v>
      </c>
    </row>
    <row r="39" spans="1:12">
      <c r="L39" s="89"/>
    </row>
    <row r="40" spans="1:12" ht="29">
      <c r="A40" s="2" t="s">
        <v>0</v>
      </c>
      <c r="B40" s="3" t="s">
        <v>107</v>
      </c>
      <c r="C40" s="2" t="s">
        <v>2</v>
      </c>
      <c r="D40" s="27" t="s">
        <v>57</v>
      </c>
      <c r="E40" s="27" t="s">
        <v>49</v>
      </c>
      <c r="L40" s="89"/>
    </row>
    <row r="41" spans="1:12">
      <c r="A41" s="4" t="s">
        <v>74</v>
      </c>
      <c r="B41" s="4">
        <v>2006</v>
      </c>
      <c r="C41" s="5" t="s">
        <v>185</v>
      </c>
      <c r="D41" s="6">
        <v>23400</v>
      </c>
      <c r="E41" s="19">
        <v>0</v>
      </c>
    </row>
    <row r="42" spans="1:12">
      <c r="A42" s="4" t="s">
        <v>75</v>
      </c>
      <c r="B42" s="4">
        <v>2015</v>
      </c>
      <c r="C42" s="5" t="s">
        <v>184</v>
      </c>
      <c r="D42" s="6">
        <v>3749</v>
      </c>
      <c r="E42" s="19">
        <v>0</v>
      </c>
    </row>
    <row r="43" spans="1:12">
      <c r="A43" s="4" t="s">
        <v>76</v>
      </c>
      <c r="B43" s="4">
        <v>2026</v>
      </c>
      <c r="C43" s="5" t="s">
        <v>183</v>
      </c>
      <c r="D43" s="6">
        <v>43170</v>
      </c>
      <c r="E43" s="19">
        <v>0</v>
      </c>
    </row>
    <row r="44" spans="1:12" ht="26.5">
      <c r="A44" s="4" t="s">
        <v>77</v>
      </c>
      <c r="B44" s="4">
        <v>2029</v>
      </c>
      <c r="C44" s="67" t="s">
        <v>182</v>
      </c>
      <c r="D44" s="6">
        <v>35000</v>
      </c>
      <c r="E44" s="19">
        <v>0</v>
      </c>
    </row>
    <row r="45" spans="1:12">
      <c r="A45" s="4" t="s">
        <v>59</v>
      </c>
      <c r="B45" s="4">
        <v>2084</v>
      </c>
      <c r="C45" s="5" t="s">
        <v>181</v>
      </c>
      <c r="D45" s="6">
        <v>3130</v>
      </c>
      <c r="E45" s="19">
        <v>0</v>
      </c>
    </row>
    <row r="46" spans="1:12">
      <c r="A46" s="4" t="s">
        <v>78</v>
      </c>
      <c r="B46" s="4">
        <v>2276</v>
      </c>
      <c r="C46" s="5" t="s">
        <v>180</v>
      </c>
      <c r="D46" s="6">
        <v>27300</v>
      </c>
      <c r="E46" s="19">
        <v>0</v>
      </c>
    </row>
    <row r="47" spans="1:12">
      <c r="A47" s="4" t="s">
        <v>79</v>
      </c>
      <c r="B47" s="4">
        <v>2285</v>
      </c>
      <c r="C47" s="5" t="s">
        <v>179</v>
      </c>
      <c r="D47" s="6">
        <v>4490</v>
      </c>
      <c r="E47" s="19">
        <v>0</v>
      </c>
    </row>
    <row r="48" spans="1:12">
      <c r="A48" s="4" t="s">
        <v>80</v>
      </c>
      <c r="B48" s="4">
        <v>2286</v>
      </c>
      <c r="C48" s="5" t="s">
        <v>179</v>
      </c>
      <c r="D48" s="6">
        <v>4490</v>
      </c>
      <c r="E48" s="19">
        <v>0</v>
      </c>
    </row>
    <row r="49" spans="1:7">
      <c r="A49" s="4" t="s">
        <v>81</v>
      </c>
      <c r="B49" s="4">
        <v>2289</v>
      </c>
      <c r="C49" s="5" t="s">
        <v>178</v>
      </c>
      <c r="D49" s="6">
        <v>3899</v>
      </c>
      <c r="E49" s="19">
        <v>0</v>
      </c>
    </row>
    <row r="50" spans="1:7">
      <c r="A50" s="5"/>
      <c r="B50" s="5"/>
      <c r="C50" s="5"/>
      <c r="D50" s="7">
        <f>SUM(D41:D49)</f>
        <v>148628</v>
      </c>
      <c r="E50" s="7">
        <f>SUM(E41:E49)</f>
        <v>0</v>
      </c>
    </row>
    <row r="53" spans="1:7" ht="15.5">
      <c r="C53" s="43" t="s">
        <v>127</v>
      </c>
    </row>
    <row r="55" spans="1:7" ht="29">
      <c r="A55" s="2" t="s">
        <v>0</v>
      </c>
      <c r="B55" s="3" t="s">
        <v>107</v>
      </c>
      <c r="C55" s="2" t="s">
        <v>2</v>
      </c>
      <c r="D55" s="27" t="s">
        <v>57</v>
      </c>
      <c r="E55" s="27" t="s">
        <v>49</v>
      </c>
    </row>
    <row r="56" spans="1:7">
      <c r="A56" s="4" t="s">
        <v>74</v>
      </c>
      <c r="B56" s="8">
        <v>541</v>
      </c>
      <c r="C56" s="9" t="s">
        <v>14</v>
      </c>
      <c r="D56" s="10">
        <v>41310.18</v>
      </c>
      <c r="E56" s="19">
        <v>0</v>
      </c>
      <c r="G56" t="s">
        <v>108</v>
      </c>
    </row>
    <row r="57" spans="1:7">
      <c r="A57" s="4" t="s">
        <v>75</v>
      </c>
      <c r="B57" s="8">
        <v>650</v>
      </c>
      <c r="C57" s="9" t="s">
        <v>15</v>
      </c>
      <c r="D57" s="10">
        <v>50339.05</v>
      </c>
      <c r="E57" s="19">
        <v>0</v>
      </c>
      <c r="G57" t="s">
        <v>108</v>
      </c>
    </row>
    <row r="58" spans="1:7">
      <c r="A58" s="4" t="s">
        <v>76</v>
      </c>
      <c r="B58" s="8">
        <v>663</v>
      </c>
      <c r="C58" s="9" t="s">
        <v>16</v>
      </c>
      <c r="D58" s="10">
        <v>36524.550000000003</v>
      </c>
      <c r="E58" s="19">
        <v>0</v>
      </c>
      <c r="G58" t="s">
        <v>108</v>
      </c>
    </row>
    <row r="59" spans="1:7">
      <c r="A59" s="4" t="s">
        <v>77</v>
      </c>
      <c r="B59" s="4">
        <v>695</v>
      </c>
      <c r="C59" s="5" t="s">
        <v>17</v>
      </c>
      <c r="D59" s="6">
        <v>5587.72</v>
      </c>
      <c r="E59" s="19">
        <v>0</v>
      </c>
      <c r="G59" t="s">
        <v>108</v>
      </c>
    </row>
    <row r="60" spans="1:7">
      <c r="A60" s="4" t="s">
        <v>59</v>
      </c>
      <c r="B60" s="4">
        <v>765</v>
      </c>
      <c r="C60" s="5" t="s">
        <v>18</v>
      </c>
      <c r="D60" s="6">
        <v>7259</v>
      </c>
      <c r="E60" s="19">
        <v>0</v>
      </c>
    </row>
    <row r="61" spans="1:7">
      <c r="A61" s="4" t="s">
        <v>78</v>
      </c>
      <c r="B61" s="4">
        <v>766</v>
      </c>
      <c r="C61" s="5" t="s">
        <v>18</v>
      </c>
      <c r="D61" s="6">
        <v>7259</v>
      </c>
      <c r="E61" s="19">
        <v>0</v>
      </c>
    </row>
    <row r="62" spans="1:7">
      <c r="A62" s="4" t="s">
        <v>79</v>
      </c>
      <c r="B62" s="4">
        <v>767</v>
      </c>
      <c r="C62" s="5" t="s">
        <v>18</v>
      </c>
      <c r="D62" s="6">
        <v>7259</v>
      </c>
      <c r="E62" s="19">
        <v>0</v>
      </c>
    </row>
    <row r="63" spans="1:7">
      <c r="A63" s="4" t="s">
        <v>80</v>
      </c>
      <c r="B63" s="4">
        <v>768</v>
      </c>
      <c r="C63" s="5" t="s">
        <v>18</v>
      </c>
      <c r="D63" s="10">
        <v>9353</v>
      </c>
      <c r="E63" s="19">
        <v>0</v>
      </c>
    </row>
    <row r="64" spans="1:7">
      <c r="A64" s="4" t="s">
        <v>81</v>
      </c>
      <c r="B64" s="8">
        <v>800</v>
      </c>
      <c r="C64" s="9" t="s">
        <v>19</v>
      </c>
      <c r="D64" s="10">
        <v>153270.70000000001</v>
      </c>
      <c r="E64" s="19">
        <v>0</v>
      </c>
      <c r="G64" t="s">
        <v>108</v>
      </c>
    </row>
    <row r="65" spans="1:7">
      <c r="A65" s="4" t="s">
        <v>82</v>
      </c>
      <c r="B65" s="4">
        <v>814</v>
      </c>
      <c r="C65" s="5" t="s">
        <v>20</v>
      </c>
      <c r="D65" s="6">
        <v>6954</v>
      </c>
      <c r="E65" s="19">
        <v>0</v>
      </c>
    </row>
    <row r="66" spans="1:7">
      <c r="A66" s="4" t="s">
        <v>83</v>
      </c>
      <c r="B66" s="4">
        <v>905</v>
      </c>
      <c r="C66" s="5" t="s">
        <v>21</v>
      </c>
      <c r="D66" s="6">
        <v>25965.69</v>
      </c>
      <c r="E66" s="19">
        <v>0</v>
      </c>
      <c r="G66" t="s">
        <v>108</v>
      </c>
    </row>
    <row r="67" spans="1:7">
      <c r="A67" s="4" t="s">
        <v>84</v>
      </c>
      <c r="B67" s="8">
        <v>941</v>
      </c>
      <c r="C67" s="9" t="s">
        <v>109</v>
      </c>
      <c r="D67" s="10">
        <v>32000</v>
      </c>
      <c r="E67" s="19">
        <v>0</v>
      </c>
      <c r="G67" t="s">
        <v>108</v>
      </c>
    </row>
    <row r="68" spans="1:7">
      <c r="A68" s="4" t="s">
        <v>87</v>
      </c>
      <c r="B68" s="8">
        <v>2000</v>
      </c>
      <c r="C68" s="9" t="s">
        <v>22</v>
      </c>
      <c r="D68" s="10">
        <v>282200.71999999997</v>
      </c>
      <c r="E68" s="19">
        <v>0</v>
      </c>
      <c r="G68" t="s">
        <v>108</v>
      </c>
    </row>
    <row r="69" spans="1:7">
      <c r="A69" s="4" t="s">
        <v>88</v>
      </c>
      <c r="B69" s="4">
        <v>2034</v>
      </c>
      <c r="C69" s="5" t="s">
        <v>23</v>
      </c>
      <c r="D69" s="6">
        <v>9790</v>
      </c>
      <c r="E69" s="19">
        <v>0</v>
      </c>
    </row>
    <row r="70" spans="1:7">
      <c r="A70" s="4" t="s">
        <v>89</v>
      </c>
      <c r="B70" s="8">
        <v>2098</v>
      </c>
      <c r="C70" s="9" t="s">
        <v>24</v>
      </c>
      <c r="D70" s="10">
        <v>26000</v>
      </c>
      <c r="E70" s="19">
        <v>0</v>
      </c>
    </row>
    <row r="71" spans="1:7">
      <c r="A71" s="4" t="s">
        <v>90</v>
      </c>
      <c r="B71" s="4">
        <v>2147</v>
      </c>
      <c r="C71" s="5" t="s">
        <v>25</v>
      </c>
      <c r="D71" s="6">
        <v>9228</v>
      </c>
      <c r="E71" s="19">
        <v>0</v>
      </c>
    </row>
    <row r="72" spans="1:7">
      <c r="A72" s="4" t="s">
        <v>91</v>
      </c>
      <c r="B72" s="4">
        <v>2204</v>
      </c>
      <c r="C72" s="5" t="s">
        <v>26</v>
      </c>
      <c r="D72" s="6">
        <v>24000</v>
      </c>
      <c r="E72" s="19">
        <v>0</v>
      </c>
    </row>
    <row r="73" spans="1:7" ht="26.5">
      <c r="A73" s="4" t="s">
        <v>92</v>
      </c>
      <c r="B73" s="4">
        <v>2282</v>
      </c>
      <c r="C73" s="67" t="s">
        <v>177</v>
      </c>
      <c r="D73" s="73">
        <v>39157</v>
      </c>
      <c r="E73" s="19">
        <v>14488.18</v>
      </c>
    </row>
    <row r="74" spans="1:7">
      <c r="A74" s="4" t="s">
        <v>93</v>
      </c>
      <c r="B74" s="8">
        <v>2323</v>
      </c>
      <c r="C74" s="5" t="s">
        <v>27</v>
      </c>
      <c r="D74" s="6">
        <v>55550</v>
      </c>
      <c r="E74" s="19"/>
    </row>
    <row r="75" spans="1:7">
      <c r="A75" s="4" t="s">
        <v>94</v>
      </c>
      <c r="B75" s="8">
        <v>2324</v>
      </c>
      <c r="C75" s="5" t="s">
        <v>27</v>
      </c>
      <c r="D75" s="6">
        <v>55550</v>
      </c>
      <c r="E75" s="19"/>
    </row>
    <row r="76" spans="1:7">
      <c r="A76" s="4" t="s">
        <v>95</v>
      </c>
      <c r="B76" s="8">
        <v>2325</v>
      </c>
      <c r="C76" s="5" t="s">
        <v>106</v>
      </c>
      <c r="D76" s="6">
        <v>118450</v>
      </c>
      <c r="E76" s="19"/>
    </row>
    <row r="77" spans="1:7">
      <c r="A77" s="4" t="s">
        <v>96</v>
      </c>
      <c r="B77" s="8">
        <v>2326</v>
      </c>
      <c r="C77" s="5" t="s">
        <v>106</v>
      </c>
      <c r="D77" s="6">
        <v>118450</v>
      </c>
      <c r="E77" s="19"/>
    </row>
    <row r="78" spans="1:7">
      <c r="A78" s="4" t="s">
        <v>97</v>
      </c>
      <c r="B78" s="8">
        <v>2373</v>
      </c>
      <c r="C78" s="5" t="s">
        <v>27</v>
      </c>
      <c r="D78" s="6">
        <v>19900</v>
      </c>
      <c r="E78" s="19"/>
    </row>
    <row r="79" spans="1:7">
      <c r="A79" s="4" t="s">
        <v>98</v>
      </c>
      <c r="B79" s="8">
        <v>2374</v>
      </c>
      <c r="C79" s="5" t="s">
        <v>106</v>
      </c>
      <c r="D79" s="6">
        <v>90000</v>
      </c>
      <c r="E79" s="19"/>
    </row>
    <row r="80" spans="1:7">
      <c r="A80" s="4" t="s">
        <v>99</v>
      </c>
      <c r="B80" s="8">
        <v>2375</v>
      </c>
      <c r="C80" s="5" t="s">
        <v>27</v>
      </c>
      <c r="D80" s="6">
        <v>19900</v>
      </c>
      <c r="E80" s="19">
        <v>15090.93</v>
      </c>
    </row>
    <row r="81" spans="1:5">
      <c r="A81" s="4" t="s">
        <v>100</v>
      </c>
      <c r="B81" s="8">
        <v>2376</v>
      </c>
      <c r="C81" s="5" t="s">
        <v>28</v>
      </c>
      <c r="D81" s="6">
        <v>90000</v>
      </c>
      <c r="E81" s="19">
        <v>68250</v>
      </c>
    </row>
    <row r="82" spans="1:5">
      <c r="A82" s="4" t="s">
        <v>101</v>
      </c>
      <c r="B82" s="8">
        <v>2466</v>
      </c>
      <c r="C82" s="5" t="s">
        <v>28</v>
      </c>
      <c r="D82" s="6">
        <v>86000</v>
      </c>
      <c r="E82" s="19"/>
    </row>
    <row r="83" spans="1:5">
      <c r="A83" s="4" t="s">
        <v>102</v>
      </c>
      <c r="B83" s="8">
        <v>2467</v>
      </c>
      <c r="C83" s="5" t="s">
        <v>28</v>
      </c>
      <c r="D83" s="6">
        <v>86000</v>
      </c>
      <c r="E83" s="19"/>
    </row>
    <row r="84" spans="1:5">
      <c r="A84" s="4" t="s">
        <v>103</v>
      </c>
      <c r="B84" s="8">
        <v>2468</v>
      </c>
      <c r="C84" s="5" t="s">
        <v>27</v>
      </c>
      <c r="D84" s="6">
        <v>20000</v>
      </c>
      <c r="E84" s="19"/>
    </row>
    <row r="85" spans="1:5">
      <c r="A85" s="4" t="s">
        <v>104</v>
      </c>
      <c r="B85" s="8">
        <v>2469</v>
      </c>
      <c r="C85" s="5" t="s">
        <v>27</v>
      </c>
      <c r="D85" s="6">
        <v>20000</v>
      </c>
      <c r="E85" s="19"/>
    </row>
    <row r="86" spans="1:5">
      <c r="A86" s="4" t="s">
        <v>105</v>
      </c>
      <c r="B86" s="4">
        <v>2640</v>
      </c>
      <c r="C86" s="5" t="s">
        <v>63</v>
      </c>
      <c r="D86" s="6">
        <v>8000</v>
      </c>
      <c r="E86" s="19">
        <v>7599.98</v>
      </c>
    </row>
    <row r="87" spans="1:5">
      <c r="A87" s="4" t="s">
        <v>194</v>
      </c>
      <c r="B87" s="4">
        <v>2677</v>
      </c>
      <c r="C87" s="5" t="s">
        <v>195</v>
      </c>
      <c r="D87" s="6">
        <v>16100</v>
      </c>
      <c r="E87" s="19"/>
    </row>
    <row r="88" spans="1:5">
      <c r="A88" s="98" t="s">
        <v>206</v>
      </c>
      <c r="B88" s="98"/>
      <c r="C88" s="107" t="s">
        <v>208</v>
      </c>
      <c r="D88" s="109">
        <v>280000</v>
      </c>
      <c r="E88" s="19"/>
    </row>
    <row r="89" spans="1:5">
      <c r="A89" s="5"/>
      <c r="B89" s="5"/>
      <c r="C89" s="5"/>
      <c r="D89" s="7">
        <f>SUM(D56:D88)</f>
        <v>1857357.6099999999</v>
      </c>
      <c r="E89" s="7">
        <f>SUM(E56:E86)</f>
        <v>105429.09</v>
      </c>
    </row>
    <row r="90" spans="1:5">
      <c r="A90" s="76"/>
      <c r="B90" s="76"/>
      <c r="C90" s="76"/>
      <c r="D90" s="75"/>
      <c r="E90" s="75"/>
    </row>
    <row r="91" spans="1:5" ht="15.5">
      <c r="C91" s="43" t="s">
        <v>124</v>
      </c>
    </row>
    <row r="93" spans="1:5" ht="29">
      <c r="A93" s="2" t="s">
        <v>0</v>
      </c>
      <c r="B93" s="3" t="s">
        <v>107</v>
      </c>
      <c r="C93" s="2" t="s">
        <v>2</v>
      </c>
      <c r="D93" s="27" t="s">
        <v>57</v>
      </c>
      <c r="E93" s="27" t="s">
        <v>49</v>
      </c>
    </row>
    <row r="94" spans="1:5">
      <c r="A94" s="4" t="s">
        <v>74</v>
      </c>
      <c r="B94" s="4">
        <v>673</v>
      </c>
      <c r="C94" s="5" t="s">
        <v>176</v>
      </c>
      <c r="D94" s="6">
        <v>6901.63</v>
      </c>
      <c r="E94" s="19">
        <v>0</v>
      </c>
    </row>
    <row r="95" spans="1:5">
      <c r="A95" s="4" t="s">
        <v>75</v>
      </c>
      <c r="B95" s="4">
        <v>951</v>
      </c>
      <c r="C95" s="5" t="s">
        <v>175</v>
      </c>
      <c r="D95" s="6">
        <v>143252.54</v>
      </c>
      <c r="E95" s="19">
        <v>57335.58</v>
      </c>
    </row>
    <row r="96" spans="1:5">
      <c r="A96" s="4" t="s">
        <v>76</v>
      </c>
      <c r="B96" s="4">
        <v>2021</v>
      </c>
      <c r="C96" s="5" t="s">
        <v>29</v>
      </c>
      <c r="D96" s="6">
        <v>19000</v>
      </c>
      <c r="E96" s="19">
        <v>0</v>
      </c>
    </row>
    <row r="97" spans="1:5">
      <c r="A97" s="4" t="s">
        <v>78</v>
      </c>
      <c r="B97" s="4">
        <v>2069</v>
      </c>
      <c r="C97" s="5" t="s">
        <v>174</v>
      </c>
      <c r="D97" s="6">
        <v>11978.92</v>
      </c>
      <c r="E97" s="19">
        <v>299.98</v>
      </c>
    </row>
    <row r="98" spans="1:5">
      <c r="A98" s="4" t="s">
        <v>79</v>
      </c>
      <c r="B98" s="4">
        <v>2071</v>
      </c>
      <c r="C98" s="5" t="s">
        <v>173</v>
      </c>
      <c r="D98" s="6">
        <v>18600</v>
      </c>
      <c r="E98" s="19">
        <v>620</v>
      </c>
    </row>
    <row r="99" spans="1:5">
      <c r="A99" s="4" t="s">
        <v>80</v>
      </c>
      <c r="B99" s="4">
        <v>2103</v>
      </c>
      <c r="C99" s="5" t="s">
        <v>30</v>
      </c>
      <c r="D99" s="6">
        <v>16500</v>
      </c>
      <c r="E99" s="19">
        <v>1237.5</v>
      </c>
    </row>
    <row r="100" spans="1:5">
      <c r="A100" s="4" t="s">
        <v>82</v>
      </c>
      <c r="B100" s="4">
        <v>2198</v>
      </c>
      <c r="C100" s="5" t="s">
        <v>172</v>
      </c>
      <c r="D100" s="6">
        <v>79000</v>
      </c>
      <c r="E100" s="19">
        <v>0</v>
      </c>
    </row>
    <row r="101" spans="1:5" ht="26.5">
      <c r="A101" s="4" t="s">
        <v>83</v>
      </c>
      <c r="B101" s="4">
        <v>2272</v>
      </c>
      <c r="C101" s="67" t="s">
        <v>171</v>
      </c>
      <c r="D101" s="73">
        <v>20513.07</v>
      </c>
      <c r="E101" s="19">
        <v>9231.0300000000007</v>
      </c>
    </row>
    <row r="102" spans="1:5">
      <c r="A102" s="4" t="s">
        <v>84</v>
      </c>
      <c r="B102" s="4">
        <v>2305</v>
      </c>
      <c r="C102" s="5" t="s">
        <v>31</v>
      </c>
      <c r="D102" s="6">
        <v>9771.5</v>
      </c>
      <c r="E102" s="19">
        <v>6025.72</v>
      </c>
    </row>
    <row r="103" spans="1:5" ht="26">
      <c r="A103" s="25" t="s">
        <v>85</v>
      </c>
      <c r="B103" s="56" t="s">
        <v>111</v>
      </c>
      <c r="C103" s="57" t="s">
        <v>112</v>
      </c>
      <c r="D103" s="119">
        <v>1353309.28</v>
      </c>
      <c r="E103" s="29">
        <v>524374.30000000005</v>
      </c>
    </row>
    <row r="104" spans="1:5">
      <c r="A104" s="55"/>
      <c r="B104" s="90" t="s">
        <v>188</v>
      </c>
      <c r="C104" s="23" t="s">
        <v>58</v>
      </c>
      <c r="D104" s="120"/>
      <c r="E104" s="29"/>
    </row>
    <row r="105" spans="1:5">
      <c r="A105" s="55"/>
      <c r="B105" s="63">
        <v>2662.2664</v>
      </c>
      <c r="C105" s="24" t="s">
        <v>72</v>
      </c>
      <c r="D105" s="120"/>
      <c r="E105" s="29"/>
    </row>
    <row r="106" spans="1:5">
      <c r="A106" s="54"/>
      <c r="B106" s="64"/>
      <c r="C106" s="66" t="s">
        <v>73</v>
      </c>
      <c r="D106" s="121"/>
      <c r="E106" s="29"/>
    </row>
    <row r="107" spans="1:5">
      <c r="A107" s="4" t="s">
        <v>87</v>
      </c>
      <c r="B107" s="4">
        <v>2480</v>
      </c>
      <c r="C107" s="24" t="s">
        <v>170</v>
      </c>
      <c r="D107" s="6">
        <v>20471.099999999999</v>
      </c>
      <c r="E107" s="19">
        <v>17912.25</v>
      </c>
    </row>
    <row r="108" spans="1:5">
      <c r="A108" s="98" t="s">
        <v>88</v>
      </c>
      <c r="B108" s="98"/>
      <c r="C108" s="110" t="s">
        <v>213</v>
      </c>
      <c r="D108" s="109">
        <v>402000</v>
      </c>
      <c r="E108" s="19"/>
    </row>
    <row r="109" spans="1:5">
      <c r="A109" s="5"/>
      <c r="B109" s="5"/>
      <c r="C109" s="5"/>
      <c r="D109" s="7">
        <f>SUM(D94:D108)</f>
        <v>2101298.04</v>
      </c>
      <c r="E109" s="7">
        <f>SUM(E94:E107)</f>
        <v>617036.3600000001</v>
      </c>
    </row>
    <row r="111" spans="1:5" ht="15.5">
      <c r="C111" s="43" t="s">
        <v>125</v>
      </c>
    </row>
    <row r="113" spans="1:5" ht="29">
      <c r="A113" s="2" t="s">
        <v>0</v>
      </c>
      <c r="B113" s="3" t="s">
        <v>107</v>
      </c>
      <c r="C113" s="2" t="s">
        <v>2</v>
      </c>
      <c r="D113" s="27" t="s">
        <v>57</v>
      </c>
      <c r="E113" s="27" t="s">
        <v>49</v>
      </c>
    </row>
    <row r="114" spans="1:5">
      <c r="A114" s="4" t="s">
        <v>74</v>
      </c>
      <c r="B114" s="8">
        <v>348</v>
      </c>
      <c r="C114" s="9" t="s">
        <v>32</v>
      </c>
      <c r="D114" s="6">
        <v>53349.82</v>
      </c>
      <c r="E114" s="30">
        <v>0</v>
      </c>
    </row>
    <row r="115" spans="1:5">
      <c r="A115" s="4" t="s">
        <v>75</v>
      </c>
      <c r="B115" s="4">
        <v>667</v>
      </c>
      <c r="C115" s="5" t="s">
        <v>33</v>
      </c>
      <c r="D115" s="6">
        <v>21519.200000000001</v>
      </c>
      <c r="E115" s="30">
        <v>0</v>
      </c>
    </row>
    <row r="116" spans="1:5">
      <c r="A116" s="4" t="s">
        <v>76</v>
      </c>
      <c r="B116" s="4">
        <v>668</v>
      </c>
      <c r="C116" s="5" t="s">
        <v>33</v>
      </c>
      <c r="D116" s="6">
        <v>21519.200000000001</v>
      </c>
      <c r="E116" s="30">
        <v>0</v>
      </c>
    </row>
    <row r="117" spans="1:5">
      <c r="A117" s="4" t="s">
        <v>77</v>
      </c>
      <c r="B117" s="4">
        <v>687</v>
      </c>
      <c r="C117" s="5" t="s">
        <v>34</v>
      </c>
      <c r="D117" s="6">
        <v>5589.83</v>
      </c>
      <c r="E117" s="30">
        <v>0</v>
      </c>
    </row>
    <row r="118" spans="1:5">
      <c r="A118" s="4" t="s">
        <v>59</v>
      </c>
      <c r="B118" s="4">
        <v>693</v>
      </c>
      <c r="C118" s="5" t="s">
        <v>33</v>
      </c>
      <c r="D118" s="6">
        <v>27141.34</v>
      </c>
      <c r="E118" s="30">
        <v>0</v>
      </c>
    </row>
    <row r="119" spans="1:5">
      <c r="A119" s="4" t="s">
        <v>78</v>
      </c>
      <c r="B119" s="4">
        <v>694</v>
      </c>
      <c r="C119" s="5" t="s">
        <v>33</v>
      </c>
      <c r="D119" s="6">
        <v>27141.34</v>
      </c>
      <c r="E119" s="30">
        <v>0</v>
      </c>
    </row>
    <row r="120" spans="1:5">
      <c r="A120" s="4" t="s">
        <v>79</v>
      </c>
      <c r="B120" s="4">
        <v>738</v>
      </c>
      <c r="C120" s="5" t="s">
        <v>35</v>
      </c>
      <c r="D120" s="6">
        <v>2740</v>
      </c>
      <c r="E120" s="30">
        <v>0</v>
      </c>
    </row>
    <row r="121" spans="1:5">
      <c r="A121" s="4" t="s">
        <v>80</v>
      </c>
      <c r="B121" s="4">
        <v>743</v>
      </c>
      <c r="C121" s="5" t="s">
        <v>36</v>
      </c>
      <c r="D121" s="6">
        <v>120889.8</v>
      </c>
      <c r="E121" s="30">
        <v>0</v>
      </c>
    </row>
    <row r="122" spans="1:5">
      <c r="A122" s="4" t="s">
        <v>81</v>
      </c>
      <c r="B122" s="4">
        <v>764</v>
      </c>
      <c r="C122" s="5" t="s">
        <v>37</v>
      </c>
      <c r="D122" s="6">
        <v>127228.9</v>
      </c>
      <c r="E122" s="30">
        <v>0</v>
      </c>
    </row>
    <row r="123" spans="1:5">
      <c r="A123" s="4" t="s">
        <v>82</v>
      </c>
      <c r="B123" s="4">
        <v>818</v>
      </c>
      <c r="C123" s="5" t="s">
        <v>35</v>
      </c>
      <c r="D123" s="6">
        <v>4200</v>
      </c>
      <c r="E123" s="30">
        <v>0</v>
      </c>
    </row>
    <row r="124" spans="1:5">
      <c r="A124" s="4" t="s">
        <v>83</v>
      </c>
      <c r="B124" s="4">
        <v>862</v>
      </c>
      <c r="C124" s="5" t="s">
        <v>38</v>
      </c>
      <c r="D124" s="6">
        <v>77614.2</v>
      </c>
      <c r="E124" s="30">
        <v>0</v>
      </c>
    </row>
    <row r="125" spans="1:5">
      <c r="A125" s="4" t="s">
        <v>84</v>
      </c>
      <c r="B125" s="4">
        <v>886</v>
      </c>
      <c r="C125" s="5" t="s">
        <v>39</v>
      </c>
      <c r="D125" s="6">
        <v>95971.61</v>
      </c>
      <c r="E125" s="30">
        <v>0</v>
      </c>
    </row>
    <row r="126" spans="1:5">
      <c r="A126" s="4" t="s">
        <v>85</v>
      </c>
      <c r="B126" s="4">
        <v>909</v>
      </c>
      <c r="C126" s="5" t="s">
        <v>27</v>
      </c>
      <c r="D126" s="6">
        <v>18860</v>
      </c>
      <c r="E126" s="30">
        <v>0</v>
      </c>
    </row>
    <row r="127" spans="1:5">
      <c r="A127" s="4" t="s">
        <v>86</v>
      </c>
      <c r="B127" s="4">
        <v>910</v>
      </c>
      <c r="C127" s="5" t="s">
        <v>27</v>
      </c>
      <c r="D127" s="6">
        <v>18860</v>
      </c>
      <c r="E127" s="30">
        <v>0</v>
      </c>
    </row>
    <row r="128" spans="1:5">
      <c r="A128" s="4" t="s">
        <v>87</v>
      </c>
      <c r="B128" s="4">
        <v>911</v>
      </c>
      <c r="C128" s="5" t="s">
        <v>27</v>
      </c>
      <c r="D128" s="6">
        <v>18860</v>
      </c>
      <c r="E128" s="30">
        <v>0</v>
      </c>
    </row>
    <row r="129" spans="1:7">
      <c r="A129" s="4" t="s">
        <v>88</v>
      </c>
      <c r="B129" s="4">
        <v>912</v>
      </c>
      <c r="C129" s="5" t="s">
        <v>27</v>
      </c>
      <c r="D129" s="6">
        <v>18862.490000000002</v>
      </c>
      <c r="E129" s="30">
        <v>0</v>
      </c>
    </row>
    <row r="130" spans="1:7">
      <c r="A130" s="4" t="s">
        <v>89</v>
      </c>
      <c r="B130" s="4">
        <v>2023</v>
      </c>
      <c r="C130" s="5" t="s">
        <v>40</v>
      </c>
      <c r="D130" s="6">
        <v>69000</v>
      </c>
      <c r="E130" s="30">
        <v>0</v>
      </c>
    </row>
    <row r="131" spans="1:7">
      <c r="A131" s="4" t="s">
        <v>90</v>
      </c>
      <c r="B131" s="4">
        <v>2024</v>
      </c>
      <c r="C131" s="5" t="s">
        <v>40</v>
      </c>
      <c r="D131" s="6">
        <v>69000</v>
      </c>
      <c r="E131" s="30">
        <v>0</v>
      </c>
    </row>
    <row r="132" spans="1:7">
      <c r="A132" s="4" t="s">
        <v>91</v>
      </c>
      <c r="B132" s="4">
        <v>2058</v>
      </c>
      <c r="C132" s="5" t="s">
        <v>41</v>
      </c>
      <c r="D132" s="6">
        <v>25500</v>
      </c>
      <c r="E132" s="30">
        <v>0</v>
      </c>
    </row>
    <row r="133" spans="1:7">
      <c r="A133" s="4" t="s">
        <v>92</v>
      </c>
      <c r="B133" s="4">
        <v>2059</v>
      </c>
      <c r="C133" s="5" t="s">
        <v>41</v>
      </c>
      <c r="D133" s="6">
        <v>25500</v>
      </c>
      <c r="E133" s="30">
        <v>0</v>
      </c>
    </row>
    <row r="134" spans="1:7">
      <c r="A134" s="4" t="s">
        <v>93</v>
      </c>
      <c r="B134" s="4">
        <v>2060</v>
      </c>
      <c r="C134" s="5" t="s">
        <v>41</v>
      </c>
      <c r="D134" s="6">
        <v>25500</v>
      </c>
      <c r="E134" s="30">
        <v>0</v>
      </c>
    </row>
    <row r="135" spans="1:7">
      <c r="A135" s="4" t="s">
        <v>94</v>
      </c>
      <c r="B135" s="4">
        <v>2064</v>
      </c>
      <c r="C135" s="5" t="s">
        <v>41</v>
      </c>
      <c r="D135" s="6">
        <v>25500</v>
      </c>
      <c r="E135" s="30">
        <v>0</v>
      </c>
    </row>
    <row r="136" spans="1:7">
      <c r="A136" s="4" t="s">
        <v>95</v>
      </c>
      <c r="B136" s="4">
        <v>2075</v>
      </c>
      <c r="C136" s="5" t="s">
        <v>42</v>
      </c>
      <c r="D136" s="6">
        <v>11200</v>
      </c>
      <c r="E136" s="30">
        <v>0</v>
      </c>
    </row>
    <row r="137" spans="1:7">
      <c r="A137" s="4" t="s">
        <v>96</v>
      </c>
      <c r="B137" s="4">
        <v>2081</v>
      </c>
      <c r="C137" s="5" t="s">
        <v>64</v>
      </c>
      <c r="D137" s="6">
        <v>75500</v>
      </c>
      <c r="E137" s="30">
        <v>0</v>
      </c>
    </row>
    <row r="138" spans="1:7">
      <c r="A138" s="4" t="s">
        <v>97</v>
      </c>
      <c r="B138" s="4">
        <v>2096</v>
      </c>
      <c r="C138" s="5" t="s">
        <v>43</v>
      </c>
      <c r="D138" s="6">
        <v>10000</v>
      </c>
      <c r="E138" s="30">
        <v>0</v>
      </c>
      <c r="G138" s="72"/>
    </row>
    <row r="139" spans="1:7">
      <c r="A139" s="4" t="s">
        <v>98</v>
      </c>
      <c r="B139" s="4">
        <v>2101</v>
      </c>
      <c r="C139" s="5" t="s">
        <v>41</v>
      </c>
      <c r="D139" s="6">
        <v>27000</v>
      </c>
      <c r="E139" s="30">
        <v>0</v>
      </c>
    </row>
    <row r="140" spans="1:7">
      <c r="A140" s="4" t="s">
        <v>99</v>
      </c>
      <c r="B140" s="4">
        <v>2178</v>
      </c>
      <c r="C140" s="5" t="s">
        <v>44</v>
      </c>
      <c r="D140" s="6">
        <v>75500</v>
      </c>
      <c r="E140" s="30">
        <v>0</v>
      </c>
    </row>
    <row r="141" spans="1:7">
      <c r="A141" s="4" t="s">
        <v>100</v>
      </c>
      <c r="B141" s="4">
        <v>2179</v>
      </c>
      <c r="C141" s="5" t="s">
        <v>41</v>
      </c>
      <c r="D141" s="6">
        <v>27000</v>
      </c>
      <c r="E141" s="30">
        <v>0</v>
      </c>
    </row>
    <row r="142" spans="1:7">
      <c r="A142" s="4" t="s">
        <v>101</v>
      </c>
      <c r="B142" s="4">
        <v>2183</v>
      </c>
      <c r="C142" s="5" t="s">
        <v>45</v>
      </c>
      <c r="D142" s="6">
        <v>3497</v>
      </c>
      <c r="E142" s="30">
        <v>0</v>
      </c>
    </row>
    <row r="143" spans="1:7">
      <c r="A143" s="4" t="s">
        <v>102</v>
      </c>
      <c r="B143" s="4">
        <v>2208</v>
      </c>
      <c r="C143" s="5" t="s">
        <v>41</v>
      </c>
      <c r="D143" s="6">
        <v>25000</v>
      </c>
      <c r="E143" s="30">
        <v>0</v>
      </c>
    </row>
    <row r="144" spans="1:7">
      <c r="A144" s="4" t="s">
        <v>103</v>
      </c>
      <c r="B144" s="4">
        <v>2296</v>
      </c>
      <c r="C144" s="5" t="s">
        <v>113</v>
      </c>
      <c r="D144" s="6">
        <v>83000</v>
      </c>
      <c r="E144" s="30"/>
    </row>
    <row r="145" spans="1:5">
      <c r="A145" s="4" t="s">
        <v>104</v>
      </c>
      <c r="B145" s="4">
        <v>2638</v>
      </c>
      <c r="C145" s="5" t="s">
        <v>114</v>
      </c>
      <c r="D145" s="6">
        <v>32000</v>
      </c>
      <c r="E145" s="30"/>
    </row>
    <row r="146" spans="1:5">
      <c r="A146" s="4" t="s">
        <v>105</v>
      </c>
      <c r="B146" s="4">
        <v>2655</v>
      </c>
      <c r="C146" s="5" t="s">
        <v>168</v>
      </c>
      <c r="D146" s="6">
        <v>3500</v>
      </c>
      <c r="E146" s="30"/>
    </row>
    <row r="147" spans="1:5">
      <c r="A147" s="4" t="s">
        <v>194</v>
      </c>
      <c r="B147" s="4">
        <v>2693</v>
      </c>
      <c r="C147" s="5" t="s">
        <v>197</v>
      </c>
      <c r="D147" s="6">
        <v>49900</v>
      </c>
      <c r="E147" s="30"/>
    </row>
    <row r="148" spans="1:5">
      <c r="A148" s="98" t="s">
        <v>206</v>
      </c>
      <c r="B148" s="98"/>
      <c r="C148" s="107" t="s">
        <v>210</v>
      </c>
      <c r="D148" s="109">
        <v>750000</v>
      </c>
      <c r="E148" s="30"/>
    </row>
    <row r="149" spans="1:5">
      <c r="A149" s="5"/>
      <c r="B149" s="5"/>
      <c r="C149" s="5"/>
      <c r="D149" s="7">
        <f>SUM(D114:D148)</f>
        <v>2073444.73</v>
      </c>
      <c r="E149" s="31">
        <f>SUM(E114:E143)</f>
        <v>0</v>
      </c>
    </row>
    <row r="150" spans="1:5">
      <c r="A150" s="76"/>
      <c r="B150" s="76"/>
      <c r="C150" s="76"/>
      <c r="D150" s="75"/>
      <c r="E150" s="112"/>
    </row>
    <row r="154" spans="1:5" ht="15.5">
      <c r="C154" s="43" t="s">
        <v>128</v>
      </c>
    </row>
    <row r="156" spans="1:5" ht="29">
      <c r="A156" s="2" t="s">
        <v>0</v>
      </c>
      <c r="B156" s="3" t="s">
        <v>107</v>
      </c>
      <c r="C156" s="2" t="s">
        <v>2</v>
      </c>
      <c r="D156" s="27" t="s">
        <v>57</v>
      </c>
      <c r="E156" s="27" t="s">
        <v>49</v>
      </c>
    </row>
    <row r="157" spans="1:5">
      <c r="A157" s="4" t="s">
        <v>74</v>
      </c>
      <c r="B157" s="4">
        <v>544</v>
      </c>
      <c r="C157" s="5" t="s">
        <v>169</v>
      </c>
      <c r="D157" s="10">
        <v>110428.55</v>
      </c>
      <c r="E157" s="19">
        <v>0</v>
      </c>
    </row>
    <row r="158" spans="1:5">
      <c r="A158" s="4" t="s">
        <v>75</v>
      </c>
      <c r="B158" s="4">
        <v>2479</v>
      </c>
      <c r="C158" s="5" t="s">
        <v>115</v>
      </c>
      <c r="D158" s="10">
        <v>31341.82</v>
      </c>
      <c r="E158" s="19">
        <v>27424.12</v>
      </c>
    </row>
    <row r="159" spans="1:5">
      <c r="A159" s="4" t="s">
        <v>76</v>
      </c>
      <c r="B159" s="4">
        <v>2647</v>
      </c>
      <c r="C159" s="5" t="s">
        <v>198</v>
      </c>
      <c r="D159" s="10">
        <v>3950</v>
      </c>
      <c r="E159" s="19"/>
    </row>
    <row r="160" spans="1:5">
      <c r="A160" s="4" t="s">
        <v>77</v>
      </c>
      <c r="B160" s="4">
        <v>2648</v>
      </c>
      <c r="C160" s="5" t="s">
        <v>199</v>
      </c>
      <c r="D160" s="10">
        <v>3800</v>
      </c>
      <c r="E160" s="19"/>
    </row>
    <row r="161" spans="1:5">
      <c r="A161" s="4" t="s">
        <v>59</v>
      </c>
      <c r="B161" s="4">
        <v>2649</v>
      </c>
      <c r="C161" s="5" t="s">
        <v>200</v>
      </c>
      <c r="D161" s="10">
        <v>9200</v>
      </c>
      <c r="E161" s="19"/>
    </row>
    <row r="162" spans="1:5">
      <c r="A162" s="98" t="s">
        <v>78</v>
      </c>
      <c r="B162" s="98"/>
      <c r="C162" s="107" t="s">
        <v>207</v>
      </c>
      <c r="D162" s="108">
        <v>85000</v>
      </c>
      <c r="E162" s="19"/>
    </row>
    <row r="163" spans="1:5">
      <c r="A163" s="5"/>
      <c r="B163" s="5"/>
      <c r="C163" s="5"/>
      <c r="D163" s="7">
        <f>SUM(D157:D162)</f>
        <v>243720.37</v>
      </c>
      <c r="E163" s="7">
        <f>SUM(E157:E158)</f>
        <v>27424.12</v>
      </c>
    </row>
    <row r="166" spans="1:5">
      <c r="A166" s="26"/>
      <c r="B166" s="26"/>
      <c r="C166" s="58" t="s">
        <v>65</v>
      </c>
      <c r="D166" s="59">
        <f>D26+D36+D50+D89+D109+D149+D163</f>
        <v>10099908.509999998</v>
      </c>
      <c r="E166" s="28">
        <f>E26+E36+E50+E89+E109+E149+E163</f>
        <v>2462658.7300000004</v>
      </c>
    </row>
    <row r="168" spans="1:5" ht="15.5" hidden="1">
      <c r="C168" s="1" t="s">
        <v>46</v>
      </c>
    </row>
    <row r="169" spans="1:5" hidden="1"/>
    <row r="170" spans="1:5" ht="26" hidden="1">
      <c r="A170" s="2" t="s">
        <v>0</v>
      </c>
      <c r="B170" s="3" t="s">
        <v>1</v>
      </c>
      <c r="C170" s="2" t="s">
        <v>2</v>
      </c>
      <c r="D170" s="3" t="s">
        <v>3</v>
      </c>
    </row>
    <row r="171" spans="1:5" hidden="1">
      <c r="A171" s="11">
        <v>1</v>
      </c>
      <c r="B171" s="12">
        <v>1540</v>
      </c>
      <c r="C171" s="13" t="s">
        <v>47</v>
      </c>
      <c r="D171" s="14">
        <v>900</v>
      </c>
      <c r="E171">
        <v>2</v>
      </c>
    </row>
    <row r="172" spans="1:5" hidden="1">
      <c r="A172" s="11">
        <v>2</v>
      </c>
      <c r="B172" s="12">
        <v>1541</v>
      </c>
      <c r="C172" s="13" t="s">
        <v>47</v>
      </c>
      <c r="D172" s="14">
        <v>3600</v>
      </c>
      <c r="E172">
        <v>9</v>
      </c>
    </row>
    <row r="173" spans="1:5" hidden="1">
      <c r="A173" s="11">
        <v>3</v>
      </c>
      <c r="B173" s="12">
        <v>1542</v>
      </c>
      <c r="C173" s="13" t="s">
        <v>47</v>
      </c>
      <c r="D173" s="14">
        <v>4050</v>
      </c>
      <c r="E173">
        <v>10</v>
      </c>
    </row>
    <row r="174" spans="1:5" hidden="1">
      <c r="A174" s="11">
        <v>4</v>
      </c>
      <c r="B174" s="12">
        <v>1543</v>
      </c>
      <c r="C174" s="13" t="s">
        <v>47</v>
      </c>
      <c r="D174" s="14">
        <v>4050</v>
      </c>
      <c r="E174">
        <v>10</v>
      </c>
    </row>
    <row r="175" spans="1:5" hidden="1">
      <c r="A175" s="11">
        <v>5</v>
      </c>
      <c r="B175" s="12">
        <v>1547</v>
      </c>
      <c r="C175" s="13" t="s">
        <v>47</v>
      </c>
      <c r="D175" s="14">
        <v>3510</v>
      </c>
      <c r="E175">
        <v>9</v>
      </c>
    </row>
    <row r="176" spans="1:5" hidden="1">
      <c r="A176" s="11">
        <v>6</v>
      </c>
      <c r="B176" s="12">
        <v>1548</v>
      </c>
      <c r="C176" s="13" t="s">
        <v>47</v>
      </c>
      <c r="D176" s="14">
        <v>1350</v>
      </c>
      <c r="E176">
        <v>3</v>
      </c>
    </row>
    <row r="177" spans="1:5" hidden="1">
      <c r="A177" s="11">
        <v>7</v>
      </c>
      <c r="B177" s="12">
        <v>1549</v>
      </c>
      <c r="C177" s="13" t="s">
        <v>47</v>
      </c>
      <c r="D177" s="14">
        <v>4500</v>
      </c>
      <c r="E177">
        <v>10</v>
      </c>
    </row>
    <row r="178" spans="1:5" hidden="1">
      <c r="A178" s="11">
        <v>8</v>
      </c>
      <c r="B178" s="12">
        <v>1550</v>
      </c>
      <c r="C178" s="13" t="s">
        <v>47</v>
      </c>
      <c r="D178" s="14">
        <v>3600</v>
      </c>
      <c r="E178">
        <v>8</v>
      </c>
    </row>
    <row r="179" spans="1:5" hidden="1">
      <c r="A179" s="11">
        <v>9</v>
      </c>
      <c r="B179" s="12">
        <v>1551</v>
      </c>
      <c r="C179" s="13" t="s">
        <v>47</v>
      </c>
      <c r="D179" s="14">
        <v>3600</v>
      </c>
      <c r="E179">
        <v>9</v>
      </c>
    </row>
    <row r="180" spans="1:5" hidden="1">
      <c r="A180" s="11">
        <v>10</v>
      </c>
      <c r="B180" s="12">
        <v>1570</v>
      </c>
      <c r="C180" s="13" t="s">
        <v>47</v>
      </c>
      <c r="D180" s="14">
        <v>9000</v>
      </c>
      <c r="E180">
        <v>20</v>
      </c>
    </row>
    <row r="181" spans="1:5" hidden="1">
      <c r="A181" s="11">
        <v>11</v>
      </c>
      <c r="B181" s="12">
        <v>1571</v>
      </c>
      <c r="C181" s="13" t="s">
        <v>47</v>
      </c>
      <c r="D181" s="14">
        <v>8100</v>
      </c>
      <c r="E181">
        <v>18</v>
      </c>
    </row>
    <row r="182" spans="1:5" hidden="1">
      <c r="A182" s="11">
        <v>12</v>
      </c>
      <c r="B182" s="12">
        <v>1572</v>
      </c>
      <c r="C182" s="13" t="s">
        <v>47</v>
      </c>
      <c r="D182" s="14">
        <v>7650</v>
      </c>
      <c r="E182">
        <v>17</v>
      </c>
    </row>
    <row r="183" spans="1:5" hidden="1">
      <c r="A183" s="11">
        <v>13</v>
      </c>
      <c r="B183" s="12">
        <v>1573</v>
      </c>
      <c r="C183" s="13" t="s">
        <v>47</v>
      </c>
      <c r="D183" s="14">
        <v>7650</v>
      </c>
      <c r="E183">
        <v>17</v>
      </c>
    </row>
    <row r="184" spans="1:5" hidden="1">
      <c r="A184" s="11">
        <v>14</v>
      </c>
      <c r="B184" s="12">
        <v>1580</v>
      </c>
      <c r="C184" s="13" t="s">
        <v>47</v>
      </c>
      <c r="D184" s="14">
        <v>29750</v>
      </c>
      <c r="E184">
        <v>50</v>
      </c>
    </row>
    <row r="185" spans="1:5" hidden="1">
      <c r="A185" s="11">
        <v>15</v>
      </c>
      <c r="B185" s="12">
        <v>1581</v>
      </c>
      <c r="C185" s="13" t="s">
        <v>47</v>
      </c>
      <c r="D185" s="14">
        <v>28750</v>
      </c>
      <c r="E185">
        <v>50</v>
      </c>
    </row>
    <row r="186" spans="1:5" hidden="1">
      <c r="A186" s="11">
        <v>16</v>
      </c>
      <c r="B186" s="12">
        <v>1590</v>
      </c>
      <c r="C186" s="13" t="s">
        <v>47</v>
      </c>
      <c r="D186" s="14">
        <v>65792.740000000005</v>
      </c>
      <c r="E186">
        <v>130</v>
      </c>
    </row>
    <row r="187" spans="1:5" hidden="1">
      <c r="A187" s="11">
        <v>17</v>
      </c>
      <c r="B187" s="12">
        <v>1591</v>
      </c>
      <c r="C187" s="13" t="s">
        <v>47</v>
      </c>
      <c r="D187" s="14">
        <v>44858.05</v>
      </c>
      <c r="E187">
        <v>95</v>
      </c>
    </row>
    <row r="188" spans="1:5" hidden="1">
      <c r="A188" s="11">
        <v>18</v>
      </c>
      <c r="B188" s="12">
        <v>1598</v>
      </c>
      <c r="C188" s="13" t="s">
        <v>47</v>
      </c>
      <c r="D188" s="14">
        <v>37730</v>
      </c>
      <c r="E188">
        <v>77</v>
      </c>
    </row>
    <row r="189" spans="1:5" hidden="1">
      <c r="A189" s="11">
        <v>19</v>
      </c>
      <c r="B189" s="12">
        <v>1599</v>
      </c>
      <c r="C189" s="13" t="s">
        <v>47</v>
      </c>
      <c r="D189" s="14">
        <v>17520</v>
      </c>
      <c r="E189">
        <v>40</v>
      </c>
    </row>
    <row r="190" spans="1:5" hidden="1">
      <c r="A190" s="11">
        <v>20</v>
      </c>
      <c r="B190" s="12">
        <v>1600</v>
      </c>
      <c r="C190" s="13" t="s">
        <v>47</v>
      </c>
      <c r="D190" s="14">
        <v>17958</v>
      </c>
      <c r="E190">
        <v>41</v>
      </c>
    </row>
    <row r="191" spans="1:5" hidden="1">
      <c r="A191" s="11">
        <v>21</v>
      </c>
      <c r="B191" s="12">
        <v>1603</v>
      </c>
      <c r="C191" s="13" t="s">
        <v>47</v>
      </c>
      <c r="D191" s="14">
        <v>19710</v>
      </c>
      <c r="E191">
        <v>45</v>
      </c>
    </row>
    <row r="192" spans="1:5" hidden="1">
      <c r="A192" s="11">
        <v>22</v>
      </c>
      <c r="B192" s="12">
        <v>1604</v>
      </c>
      <c r="C192" s="13" t="s">
        <v>47</v>
      </c>
      <c r="D192" s="14">
        <v>17520</v>
      </c>
      <c r="E192">
        <v>40</v>
      </c>
    </row>
    <row r="193" spans="1:16" hidden="1">
      <c r="A193" s="11">
        <v>23</v>
      </c>
      <c r="B193" s="12">
        <v>1623</v>
      </c>
      <c r="C193" s="13" t="s">
        <v>47</v>
      </c>
      <c r="D193" s="14">
        <v>55990</v>
      </c>
      <c r="E193">
        <v>110</v>
      </c>
    </row>
    <row r="194" spans="1:16" hidden="1">
      <c r="A194" s="11">
        <v>24</v>
      </c>
      <c r="B194" s="12">
        <v>1624</v>
      </c>
      <c r="C194" s="13" t="s">
        <v>47</v>
      </c>
      <c r="D194" s="14">
        <v>55990</v>
      </c>
      <c r="E194">
        <v>110</v>
      </c>
    </row>
    <row r="195" spans="1:16" hidden="1">
      <c r="A195" s="11">
        <v>25</v>
      </c>
      <c r="B195" s="12">
        <v>1625</v>
      </c>
      <c r="C195" s="13" t="s">
        <v>47</v>
      </c>
      <c r="D195" s="14">
        <v>40720</v>
      </c>
      <c r="E195">
        <v>80</v>
      </c>
    </row>
    <row r="196" spans="1:16" hidden="1">
      <c r="A196" s="11">
        <v>26</v>
      </c>
      <c r="B196" s="12">
        <v>1636</v>
      </c>
      <c r="C196" s="13" t="s">
        <v>47</v>
      </c>
      <c r="D196" s="14">
        <v>8235</v>
      </c>
      <c r="E196">
        <v>15</v>
      </c>
    </row>
    <row r="197" spans="1:16" hidden="1">
      <c r="A197" s="11">
        <v>27</v>
      </c>
      <c r="B197" s="12">
        <v>1640</v>
      </c>
      <c r="C197" s="13" t="s">
        <v>47</v>
      </c>
      <c r="D197" s="14">
        <v>28440</v>
      </c>
      <c r="E197">
        <v>60</v>
      </c>
    </row>
    <row r="198" spans="1:16" hidden="1">
      <c r="A198" s="11">
        <v>28</v>
      </c>
      <c r="B198" s="12">
        <v>1641</v>
      </c>
      <c r="C198" s="13" t="s">
        <v>47</v>
      </c>
      <c r="D198" s="14">
        <v>9006</v>
      </c>
      <c r="E198">
        <v>20</v>
      </c>
    </row>
    <row r="199" spans="1:16" hidden="1">
      <c r="A199" s="11">
        <v>29</v>
      </c>
      <c r="B199" s="12">
        <v>1647</v>
      </c>
      <c r="C199" s="13" t="s">
        <v>47</v>
      </c>
      <c r="D199" s="14">
        <v>8448</v>
      </c>
      <c r="E199">
        <v>20</v>
      </c>
    </row>
    <row r="200" spans="1:16" hidden="1">
      <c r="A200" s="11">
        <v>30</v>
      </c>
      <c r="B200" s="12">
        <v>1648</v>
      </c>
      <c r="C200" s="13" t="s">
        <v>47</v>
      </c>
      <c r="D200" s="14">
        <v>28340</v>
      </c>
      <c r="E200">
        <v>65</v>
      </c>
    </row>
    <row r="201" spans="1:16" hidden="1">
      <c r="A201" s="11">
        <v>31</v>
      </c>
      <c r="B201" s="12">
        <v>1655</v>
      </c>
      <c r="C201" s="13" t="s">
        <v>47</v>
      </c>
      <c r="D201" s="14">
        <v>63600</v>
      </c>
      <c r="E201">
        <v>120</v>
      </c>
    </row>
    <row r="202" spans="1:16" hidden="1">
      <c r="A202" s="11">
        <v>32</v>
      </c>
      <c r="B202" s="12">
        <v>2311</v>
      </c>
      <c r="C202" s="13" t="s">
        <v>47</v>
      </c>
      <c r="D202" s="14">
        <v>8900</v>
      </c>
      <c r="E202">
        <v>20</v>
      </c>
    </row>
    <row r="203" spans="1:16" hidden="1">
      <c r="A203" s="11">
        <v>33</v>
      </c>
      <c r="B203" s="12">
        <v>2312</v>
      </c>
      <c r="C203" s="13" t="s">
        <v>47</v>
      </c>
      <c r="D203" s="14">
        <v>42275</v>
      </c>
      <c r="E203">
        <v>95</v>
      </c>
    </row>
    <row r="204" spans="1:16" hidden="1">
      <c r="A204" s="11">
        <v>34</v>
      </c>
      <c r="B204" s="12">
        <v>2315</v>
      </c>
      <c r="C204" s="13" t="s">
        <v>47</v>
      </c>
      <c r="D204" s="14">
        <v>65000</v>
      </c>
      <c r="E204">
        <v>100</v>
      </c>
    </row>
    <row r="205" spans="1:16" hidden="1">
      <c r="A205" s="11">
        <v>35</v>
      </c>
      <c r="B205" s="12">
        <v>2316</v>
      </c>
      <c r="C205" s="13" t="s">
        <v>47</v>
      </c>
      <c r="D205" s="14">
        <v>272000</v>
      </c>
      <c r="E205">
        <v>400</v>
      </c>
    </row>
    <row r="206" spans="1:16" hidden="1">
      <c r="A206" s="15">
        <v>36</v>
      </c>
      <c r="B206" s="15">
        <v>2318</v>
      </c>
      <c r="C206" s="13" t="s">
        <v>47</v>
      </c>
      <c r="D206" s="16">
        <v>161200</v>
      </c>
      <c r="E206">
        <v>260</v>
      </c>
    </row>
    <row r="207" spans="1:16" hidden="1">
      <c r="A207" s="5"/>
      <c r="B207" s="5"/>
      <c r="C207" s="5"/>
      <c r="D207" s="7">
        <f>SUM(D171:D206)</f>
        <v>1189292.79</v>
      </c>
      <c r="E207">
        <f>SUM(E171:E206)</f>
        <v>2185</v>
      </c>
    </row>
    <row r="208" spans="1:16">
      <c r="P208" s="21"/>
    </row>
    <row r="209" spans="2:16">
      <c r="P209" s="21"/>
    </row>
    <row r="210" spans="2:16">
      <c r="B210" s="111" t="s">
        <v>216</v>
      </c>
      <c r="C210" s="111"/>
    </row>
    <row r="211" spans="2:16" hidden="1">
      <c r="C211" s="17" t="s">
        <v>48</v>
      </c>
      <c r="D211" s="18" t="e">
        <f>D26+#REF!+D50+D89+D109+D149+D163+D207</f>
        <v>#REF!</v>
      </c>
    </row>
  </sheetData>
  <mergeCells count="1">
    <mergeCell ref="D103:D106"/>
  </mergeCells>
  <pageMargins left="0.70866141732283472" right="0.70866141732283472" top="0.5511811023622047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tabSelected="1" workbookViewId="0">
      <selection activeCell="D9" sqref="D9"/>
    </sheetView>
  </sheetViews>
  <sheetFormatPr defaultRowHeight="14.5"/>
  <cols>
    <col min="1" max="1" width="4.54296875" customWidth="1"/>
    <col min="2" max="2" width="13.54296875" customWidth="1"/>
    <col min="3" max="3" width="51" customWidth="1"/>
    <col min="4" max="4" width="12.7265625" customWidth="1"/>
    <col min="5" max="5" width="12.26953125" hidden="1" customWidth="1"/>
    <col min="10" max="10" width="12.453125" bestFit="1" customWidth="1"/>
  </cols>
  <sheetData>
    <row r="1" spans="1:5" ht="18.5">
      <c r="C1" s="40" t="s">
        <v>66</v>
      </c>
    </row>
    <row r="2" spans="1:5" ht="18.5">
      <c r="C2" s="41" t="s">
        <v>217</v>
      </c>
    </row>
    <row r="3" spans="1:5" ht="18.5">
      <c r="C3" s="42" t="s">
        <v>68</v>
      </c>
    </row>
    <row r="4" spans="1:5" ht="18.5">
      <c r="C4" s="42"/>
    </row>
    <row r="5" spans="1:5">
      <c r="C5" t="s">
        <v>118</v>
      </c>
      <c r="D5" s="21">
        <f>D25+D38</f>
        <v>21699740.720000003</v>
      </c>
    </row>
    <row r="6" spans="1:5">
      <c r="C6" t="s">
        <v>117</v>
      </c>
      <c r="D6" s="78">
        <f>D46+D60+G67+D72+D89+D106+D97-D9</f>
        <v>38924139.390000001</v>
      </c>
    </row>
    <row r="7" spans="1:5">
      <c r="D7" s="21">
        <f>SUM(D5:D6)</f>
        <v>60623880.109999999</v>
      </c>
    </row>
    <row r="8" spans="1:5">
      <c r="D8" s="21"/>
    </row>
    <row r="9" spans="1:5" ht="29">
      <c r="C9" s="122" t="s">
        <v>225</v>
      </c>
      <c r="D9" s="123">
        <f>D70+D71+D105</f>
        <v>3190000</v>
      </c>
    </row>
    <row r="10" spans="1:5">
      <c r="D10" s="21"/>
    </row>
    <row r="11" spans="1:5">
      <c r="D11" s="21"/>
    </row>
    <row r="12" spans="1:5" ht="15.5">
      <c r="C12" s="43" t="s">
        <v>119</v>
      </c>
    </row>
    <row r="14" spans="1:5" ht="29">
      <c r="A14" s="2" t="s">
        <v>0</v>
      </c>
      <c r="B14" s="3" t="s">
        <v>107</v>
      </c>
      <c r="C14" s="2" t="s">
        <v>2</v>
      </c>
      <c r="D14" s="27" t="s">
        <v>57</v>
      </c>
      <c r="E14" s="27" t="s">
        <v>49</v>
      </c>
    </row>
    <row r="15" spans="1:5" ht="39.5">
      <c r="A15" s="4" t="s">
        <v>74</v>
      </c>
      <c r="B15" s="83">
        <v>866</v>
      </c>
      <c r="C15" s="67" t="s">
        <v>164</v>
      </c>
      <c r="D15" s="79">
        <v>40843.300000000003</v>
      </c>
      <c r="E15" s="10">
        <v>23681.4</v>
      </c>
    </row>
    <row r="16" spans="1:5" ht="26.5">
      <c r="A16" s="4" t="s">
        <v>75</v>
      </c>
      <c r="B16" s="83">
        <v>2118</v>
      </c>
      <c r="C16" s="67" t="s">
        <v>163</v>
      </c>
      <c r="D16" s="79">
        <v>13040</v>
      </c>
      <c r="E16" s="10">
        <v>1520.98</v>
      </c>
    </row>
    <row r="17" spans="1:10" ht="39.5">
      <c r="A17" s="4" t="s">
        <v>76</v>
      </c>
      <c r="B17" s="83">
        <v>2209</v>
      </c>
      <c r="C17" s="69" t="s">
        <v>162</v>
      </c>
      <c r="D17" s="80">
        <v>7967258.4000000004</v>
      </c>
      <c r="E17" s="33">
        <v>6511717.4800000004</v>
      </c>
    </row>
    <row r="18" spans="1:10" ht="26.5">
      <c r="A18" s="4" t="s">
        <v>77</v>
      </c>
      <c r="B18" s="83">
        <v>2215</v>
      </c>
      <c r="C18" s="69" t="s">
        <v>161</v>
      </c>
      <c r="D18" s="80">
        <v>843701.84</v>
      </c>
      <c r="E18" s="33"/>
    </row>
    <row r="19" spans="1:10" ht="52.5">
      <c r="A19" s="65" t="s">
        <v>59</v>
      </c>
      <c r="B19" s="85">
        <v>2217</v>
      </c>
      <c r="C19" s="68" t="s">
        <v>160</v>
      </c>
      <c r="D19" s="80">
        <v>3149978.32</v>
      </c>
      <c r="E19" s="33">
        <v>2574230.44</v>
      </c>
    </row>
    <row r="20" spans="1:10" ht="39.5">
      <c r="A20" s="4" t="s">
        <v>78</v>
      </c>
      <c r="B20" s="83">
        <v>2227</v>
      </c>
      <c r="C20" s="69" t="s">
        <v>159</v>
      </c>
      <c r="D20" s="80">
        <v>416674.12</v>
      </c>
      <c r="E20" s="33">
        <v>340515.1</v>
      </c>
    </row>
    <row r="21" spans="1:10" ht="52.5">
      <c r="A21" s="4" t="s">
        <v>79</v>
      </c>
      <c r="B21" s="83">
        <v>2232</v>
      </c>
      <c r="C21" s="67" t="s">
        <v>158</v>
      </c>
      <c r="D21" s="80">
        <v>1121560.31</v>
      </c>
      <c r="E21" s="33">
        <v>916563.45</v>
      </c>
    </row>
    <row r="22" spans="1:10" ht="52.5">
      <c r="A22" s="4" t="s">
        <v>80</v>
      </c>
      <c r="B22" s="83">
        <v>2245</v>
      </c>
      <c r="C22" s="70" t="s">
        <v>157</v>
      </c>
      <c r="D22" s="81">
        <v>492652.43</v>
      </c>
      <c r="E22" s="32">
        <v>402606.14</v>
      </c>
      <c r="J22" s="21"/>
    </row>
    <row r="23" spans="1:10" ht="26.5">
      <c r="A23" s="4" t="s">
        <v>81</v>
      </c>
      <c r="B23" s="83">
        <v>2676</v>
      </c>
      <c r="C23" s="70" t="s">
        <v>189</v>
      </c>
      <c r="D23" s="81">
        <v>381000</v>
      </c>
      <c r="E23" s="32"/>
      <c r="J23" s="21"/>
    </row>
    <row r="24" spans="1:10">
      <c r="A24" s="98" t="s">
        <v>82</v>
      </c>
      <c r="B24" s="102"/>
      <c r="C24" s="100" t="s">
        <v>202</v>
      </c>
      <c r="D24" s="103">
        <v>1008700</v>
      </c>
      <c r="E24" s="32"/>
      <c r="J24" s="21"/>
    </row>
    <row r="25" spans="1:10" ht="22.5" customHeight="1">
      <c r="A25" s="5"/>
      <c r="B25" s="5"/>
      <c r="C25" s="5"/>
      <c r="D25" s="7">
        <f>SUM(D15:D24)</f>
        <v>15435408.720000001</v>
      </c>
      <c r="E25" s="20">
        <f>SUM(E15:E22)</f>
        <v>10770834.99</v>
      </c>
      <c r="J25" s="21"/>
    </row>
    <row r="27" spans="1:10" ht="15.5">
      <c r="C27" s="43" t="s">
        <v>120</v>
      </c>
    </row>
    <row r="29" spans="1:10" ht="29">
      <c r="A29" s="2" t="s">
        <v>0</v>
      </c>
      <c r="B29" s="3" t="s">
        <v>107</v>
      </c>
      <c r="C29" s="2" t="s">
        <v>2</v>
      </c>
      <c r="D29" s="27" t="s">
        <v>57</v>
      </c>
      <c r="E29" s="27" t="s">
        <v>49</v>
      </c>
    </row>
    <row r="30" spans="1:10" ht="39.5">
      <c r="A30" s="4" t="s">
        <v>74</v>
      </c>
      <c r="B30" s="83">
        <v>2239</v>
      </c>
      <c r="C30" s="67" t="s">
        <v>156</v>
      </c>
      <c r="D30" s="74">
        <v>1302230.79</v>
      </c>
      <c r="E30" s="6">
        <v>873794.88</v>
      </c>
    </row>
    <row r="31" spans="1:10" ht="31.5" customHeight="1">
      <c r="A31" s="4" t="s">
        <v>75</v>
      </c>
      <c r="B31" s="83">
        <v>2240</v>
      </c>
      <c r="C31" s="67" t="s">
        <v>155</v>
      </c>
      <c r="D31" s="74">
        <v>289272.56</v>
      </c>
      <c r="E31" s="6">
        <v>194101.66</v>
      </c>
    </row>
    <row r="32" spans="1:10" ht="39.5">
      <c r="A32" s="4" t="s">
        <v>76</v>
      </c>
      <c r="B32" s="83">
        <v>2241</v>
      </c>
      <c r="C32" s="70" t="s">
        <v>154</v>
      </c>
      <c r="D32" s="74">
        <v>490526.39</v>
      </c>
      <c r="E32" s="6">
        <v>329142.87</v>
      </c>
    </row>
    <row r="33" spans="1:5" ht="52.5">
      <c r="A33" s="4" t="s">
        <v>77</v>
      </c>
      <c r="B33" s="83">
        <v>2328</v>
      </c>
      <c r="C33" s="67" t="s">
        <v>153</v>
      </c>
      <c r="D33" s="86">
        <v>3275515.15</v>
      </c>
      <c r="E33" s="34">
        <v>2796471.13</v>
      </c>
    </row>
    <row r="34" spans="1:5" ht="52">
      <c r="A34" s="4" t="s">
        <v>59</v>
      </c>
      <c r="B34" s="83">
        <v>2388</v>
      </c>
      <c r="C34" s="67" t="s">
        <v>152</v>
      </c>
      <c r="D34" s="74">
        <v>575479.01</v>
      </c>
      <c r="E34" s="6">
        <v>515053.61</v>
      </c>
    </row>
    <row r="35" spans="1:5" ht="39.5">
      <c r="A35" s="4" t="s">
        <v>78</v>
      </c>
      <c r="B35" s="84">
        <v>2667</v>
      </c>
      <c r="C35" s="67" t="s">
        <v>151</v>
      </c>
      <c r="D35" s="74">
        <v>39898.61</v>
      </c>
      <c r="E35" s="6"/>
    </row>
    <row r="36" spans="1:5" ht="26">
      <c r="A36" s="4" t="s">
        <v>79</v>
      </c>
      <c r="B36" s="84">
        <v>2704</v>
      </c>
      <c r="C36" s="67" t="s">
        <v>218</v>
      </c>
      <c r="D36" s="74">
        <v>66409.490000000005</v>
      </c>
      <c r="E36" s="6"/>
    </row>
    <row r="37" spans="1:5">
      <c r="A37" s="98" t="s">
        <v>80</v>
      </c>
      <c r="B37" s="99"/>
      <c r="C37" s="100" t="s">
        <v>204</v>
      </c>
      <c r="D37" s="101">
        <v>225000</v>
      </c>
      <c r="E37" s="6"/>
    </row>
    <row r="38" spans="1:5" ht="22.5" customHeight="1">
      <c r="A38" s="5"/>
      <c r="B38" s="5"/>
      <c r="C38" s="5"/>
      <c r="D38" s="7">
        <f>SUM(D30:D37)</f>
        <v>6264332.0000000009</v>
      </c>
      <c r="E38" s="20">
        <f>SUM(E30:E34)</f>
        <v>4708564.1500000004</v>
      </c>
    </row>
    <row r="40" spans="1:5" ht="15.5">
      <c r="C40" s="43" t="s">
        <v>121</v>
      </c>
    </row>
    <row r="42" spans="1:5" ht="29">
      <c r="A42" s="2" t="s">
        <v>0</v>
      </c>
      <c r="B42" s="3" t="s">
        <v>107</v>
      </c>
      <c r="C42" s="2" t="s">
        <v>2</v>
      </c>
      <c r="D42" s="27" t="s">
        <v>57</v>
      </c>
      <c r="E42" s="27" t="s">
        <v>49</v>
      </c>
    </row>
    <row r="43" spans="1:5" ht="52.5">
      <c r="A43" s="4" t="s">
        <v>74</v>
      </c>
      <c r="B43" s="83">
        <v>2226</v>
      </c>
      <c r="C43" s="67" t="s">
        <v>190</v>
      </c>
      <c r="D43" s="80">
        <v>1403015.38</v>
      </c>
      <c r="E43" s="33">
        <v>760908.2</v>
      </c>
    </row>
    <row r="44" spans="1:5" ht="26">
      <c r="A44" s="4" t="s">
        <v>75</v>
      </c>
      <c r="B44" s="83">
        <v>2549</v>
      </c>
      <c r="C44" s="67" t="s">
        <v>191</v>
      </c>
      <c r="D44" s="82">
        <v>1513524.57</v>
      </c>
      <c r="E44" s="33">
        <v>979078.98</v>
      </c>
    </row>
    <row r="45" spans="1:5" ht="26">
      <c r="A45" s="4" t="s">
        <v>76</v>
      </c>
      <c r="B45" s="83">
        <v>2550</v>
      </c>
      <c r="C45" s="67" t="s">
        <v>192</v>
      </c>
      <c r="D45" s="82">
        <v>1737903.88</v>
      </c>
      <c r="E45" s="33">
        <v>1248612.19</v>
      </c>
    </row>
    <row r="46" spans="1:5" ht="22.5" customHeight="1">
      <c r="A46" s="5"/>
      <c r="B46" s="5"/>
      <c r="C46" s="5"/>
      <c r="D46" s="7">
        <f>SUM(D43:D45)</f>
        <v>4654443.83</v>
      </c>
      <c r="E46" s="7">
        <f>SUM(E43:E45)</f>
        <v>2988599.37</v>
      </c>
    </row>
    <row r="48" spans="1:5" ht="15.5">
      <c r="C48" s="43" t="s">
        <v>122</v>
      </c>
    </row>
    <row r="50" spans="1:5" ht="29">
      <c r="A50" s="2" t="s">
        <v>0</v>
      </c>
      <c r="B50" s="3" t="s">
        <v>107</v>
      </c>
      <c r="C50" s="2" t="s">
        <v>2</v>
      </c>
      <c r="D50" s="27" t="s">
        <v>57</v>
      </c>
      <c r="E50" s="27" t="s">
        <v>49</v>
      </c>
    </row>
    <row r="51" spans="1:5" ht="26.5">
      <c r="A51" s="4" t="s">
        <v>74</v>
      </c>
      <c r="B51" s="83">
        <v>2216</v>
      </c>
      <c r="C51" s="67" t="s">
        <v>150</v>
      </c>
      <c r="D51" s="86">
        <v>335290.55</v>
      </c>
      <c r="E51" s="34">
        <v>90154.75</v>
      </c>
    </row>
    <row r="52" spans="1:5" ht="26.5">
      <c r="A52" s="4" t="s">
        <v>75</v>
      </c>
      <c r="B52" s="83">
        <v>2220</v>
      </c>
      <c r="C52" s="70" t="s">
        <v>149</v>
      </c>
      <c r="D52" s="86">
        <v>499198.28</v>
      </c>
      <c r="E52" s="34">
        <v>134227.15</v>
      </c>
    </row>
    <row r="53" spans="1:5" ht="39.5">
      <c r="A53" s="4" t="s">
        <v>76</v>
      </c>
      <c r="B53" s="83">
        <v>2221</v>
      </c>
      <c r="C53" s="67" t="s">
        <v>148</v>
      </c>
      <c r="D53" s="86">
        <v>1849817.99</v>
      </c>
      <c r="E53" s="34">
        <v>497390.19</v>
      </c>
    </row>
    <row r="54" spans="1:5" ht="39.5">
      <c r="A54" s="4" t="s">
        <v>77</v>
      </c>
      <c r="B54" s="83">
        <v>2273</v>
      </c>
      <c r="C54" s="67" t="s">
        <v>147</v>
      </c>
      <c r="D54" s="87">
        <v>51500</v>
      </c>
      <c r="E54" s="36">
        <v>11845.22</v>
      </c>
    </row>
    <row r="55" spans="1:5" ht="52.5">
      <c r="A55" s="4" t="s">
        <v>59</v>
      </c>
      <c r="B55" s="83">
        <v>2283</v>
      </c>
      <c r="C55" s="67" t="s">
        <v>146</v>
      </c>
      <c r="D55" s="87">
        <v>54600</v>
      </c>
      <c r="E55" s="36">
        <v>12012</v>
      </c>
    </row>
    <row r="56" spans="1:5" ht="26.5">
      <c r="A56" s="4" t="s">
        <v>78</v>
      </c>
      <c r="B56" s="84">
        <v>2350</v>
      </c>
      <c r="C56" s="71" t="s">
        <v>145</v>
      </c>
      <c r="D56" s="86">
        <v>162500</v>
      </c>
      <c r="E56" s="34">
        <v>120520.73</v>
      </c>
    </row>
    <row r="57" spans="1:5" ht="42" customHeight="1">
      <c r="A57" s="4" t="s">
        <v>79</v>
      </c>
      <c r="B57" s="84">
        <v>2377</v>
      </c>
      <c r="C57" s="71" t="s">
        <v>144</v>
      </c>
      <c r="D57" s="82">
        <v>14291.83</v>
      </c>
      <c r="E57" s="35">
        <v>9623.11</v>
      </c>
    </row>
    <row r="58" spans="1:5" ht="26.5">
      <c r="A58" s="4" t="s">
        <v>80</v>
      </c>
      <c r="B58" s="84">
        <v>2557</v>
      </c>
      <c r="C58" s="71" t="s">
        <v>143</v>
      </c>
      <c r="D58" s="79">
        <v>775015.08</v>
      </c>
      <c r="E58" s="10">
        <v>0</v>
      </c>
    </row>
    <row r="59" spans="1:5" ht="26">
      <c r="A59" s="4" t="s">
        <v>81</v>
      </c>
      <c r="B59" s="84">
        <v>2561</v>
      </c>
      <c r="C59" s="71" t="s">
        <v>142</v>
      </c>
      <c r="D59" s="79">
        <v>51215</v>
      </c>
      <c r="E59" s="10">
        <v>26717.09</v>
      </c>
    </row>
    <row r="60" spans="1:5" ht="23.25" customHeight="1">
      <c r="A60" s="5"/>
      <c r="B60" s="5"/>
      <c r="C60" s="5"/>
      <c r="D60" s="7">
        <f>SUM(D51:D59)</f>
        <v>3793428.7300000004</v>
      </c>
      <c r="E60" s="7">
        <f>SUM(E51:E59)</f>
        <v>902490.23999999987</v>
      </c>
    </row>
    <row r="61" spans="1:5">
      <c r="A61" s="76"/>
      <c r="B61" s="76"/>
      <c r="C61" s="76"/>
      <c r="D61" s="75"/>
      <c r="E61" s="75"/>
    </row>
    <row r="62" spans="1:5">
      <c r="A62" s="76"/>
      <c r="B62" s="76"/>
      <c r="C62" s="76"/>
      <c r="D62" s="75"/>
      <c r="E62" s="75"/>
    </row>
    <row r="63" spans="1:5">
      <c r="A63" s="76"/>
      <c r="B63" s="76"/>
      <c r="C63" s="76"/>
      <c r="D63" s="75"/>
      <c r="E63" s="75"/>
    </row>
    <row r="64" spans="1:5" ht="15.5">
      <c r="C64" s="43" t="s">
        <v>123</v>
      </c>
    </row>
    <row r="66" spans="1:5" ht="29">
      <c r="A66" s="2" t="s">
        <v>0</v>
      </c>
      <c r="B66" s="3" t="s">
        <v>107</v>
      </c>
      <c r="C66" s="2" t="s">
        <v>2</v>
      </c>
      <c r="D66" s="27" t="s">
        <v>57</v>
      </c>
      <c r="E66" s="27" t="s">
        <v>49</v>
      </c>
    </row>
    <row r="67" spans="1:5" ht="39.5">
      <c r="A67" s="4" t="s">
        <v>74</v>
      </c>
      <c r="B67" s="83">
        <v>827</v>
      </c>
      <c r="C67" s="67" t="s">
        <v>141</v>
      </c>
      <c r="D67" s="74">
        <v>697308.08</v>
      </c>
      <c r="E67" s="6">
        <v>0</v>
      </c>
    </row>
    <row r="68" spans="1:5" ht="39.5">
      <c r="A68" s="4" t="s">
        <v>75</v>
      </c>
      <c r="B68" s="83">
        <v>2229</v>
      </c>
      <c r="C68" s="67" t="s">
        <v>140</v>
      </c>
      <c r="D68" s="86">
        <v>2274001.58</v>
      </c>
      <c r="E68" s="34">
        <v>0</v>
      </c>
    </row>
    <row r="69" spans="1:5">
      <c r="A69" s="4" t="s">
        <v>76</v>
      </c>
      <c r="B69" s="102"/>
      <c r="C69" s="100" t="s">
        <v>205</v>
      </c>
      <c r="D69" s="106">
        <v>492000</v>
      </c>
      <c r="E69" s="34"/>
    </row>
    <row r="70" spans="1:5">
      <c r="A70" s="4" t="s">
        <v>77</v>
      </c>
      <c r="B70" s="102"/>
      <c r="C70" s="100" t="s">
        <v>219</v>
      </c>
      <c r="D70" s="106">
        <v>1510000</v>
      </c>
      <c r="E70" s="34"/>
    </row>
    <row r="71" spans="1:5">
      <c r="A71" s="4" t="s">
        <v>59</v>
      </c>
      <c r="B71" s="102"/>
      <c r="C71" s="100" t="s">
        <v>214</v>
      </c>
      <c r="D71" s="106">
        <v>1600000</v>
      </c>
      <c r="E71" s="34"/>
    </row>
    <row r="72" spans="1:5" ht="22.5" customHeight="1">
      <c r="A72" s="5"/>
      <c r="B72" s="5"/>
      <c r="C72" s="5"/>
      <c r="D72" s="7">
        <f>SUM(D67:D71)</f>
        <v>6573309.6600000001</v>
      </c>
      <c r="E72" s="20">
        <f>SUM(E67:E68)</f>
        <v>0</v>
      </c>
    </row>
    <row r="74" spans="1:5" ht="15.5">
      <c r="C74" s="43" t="s">
        <v>124</v>
      </c>
    </row>
    <row r="76" spans="1:5" ht="29">
      <c r="A76" s="2" t="s">
        <v>50</v>
      </c>
      <c r="B76" s="3" t="s">
        <v>107</v>
      </c>
      <c r="C76" s="2" t="s">
        <v>2</v>
      </c>
      <c r="D76" s="27" t="s">
        <v>57</v>
      </c>
      <c r="E76" s="27" t="s">
        <v>49</v>
      </c>
    </row>
    <row r="77" spans="1:5" ht="76">
      <c r="A77" s="4" t="s">
        <v>74</v>
      </c>
      <c r="B77" s="84">
        <v>2210</v>
      </c>
      <c r="C77" s="71" t="s">
        <v>139</v>
      </c>
      <c r="D77" s="86">
        <f>6199789.38-2293922.07</f>
        <v>3905867.31</v>
      </c>
      <c r="E77" s="34">
        <v>1682022.58</v>
      </c>
    </row>
    <row r="78" spans="1:5" ht="39.5">
      <c r="A78" s="4" t="s">
        <v>75</v>
      </c>
      <c r="B78" s="84">
        <v>2218</v>
      </c>
      <c r="C78" s="71" t="s">
        <v>138</v>
      </c>
      <c r="D78" s="86">
        <v>2665111.3199999998</v>
      </c>
      <c r="E78" s="34">
        <v>716611.18</v>
      </c>
    </row>
    <row r="79" spans="1:5" ht="26.5">
      <c r="A79" s="4" t="s">
        <v>76</v>
      </c>
      <c r="B79" s="84">
        <v>2219</v>
      </c>
      <c r="C79" s="71" t="s">
        <v>137</v>
      </c>
      <c r="D79" s="86">
        <v>638820</v>
      </c>
      <c r="E79" s="34">
        <v>171769.78</v>
      </c>
    </row>
    <row r="80" spans="1:5" ht="65.5">
      <c r="A80" s="4" t="s">
        <v>77</v>
      </c>
      <c r="B80" s="84">
        <v>2237</v>
      </c>
      <c r="C80" s="71" t="s">
        <v>136</v>
      </c>
      <c r="D80" s="86">
        <v>2842211.04</v>
      </c>
      <c r="E80" s="34">
        <v>764230.98</v>
      </c>
    </row>
    <row r="81" spans="1:5" ht="52.5">
      <c r="A81" s="4" t="s">
        <v>59</v>
      </c>
      <c r="B81" s="84">
        <v>2271</v>
      </c>
      <c r="C81" s="71" t="s">
        <v>135</v>
      </c>
      <c r="D81" s="82">
        <v>83000</v>
      </c>
      <c r="E81" s="35">
        <v>62146.25</v>
      </c>
    </row>
    <row r="82" spans="1:5" ht="39.5">
      <c r="A82" s="4" t="s">
        <v>78</v>
      </c>
      <c r="B82" s="84">
        <v>2329</v>
      </c>
      <c r="C82" s="71" t="s">
        <v>187</v>
      </c>
      <c r="D82" s="86">
        <v>4198884.43</v>
      </c>
      <c r="E82" s="34">
        <v>2834247.13</v>
      </c>
    </row>
    <row r="83" spans="1:5" ht="39.5">
      <c r="A83" s="4" t="s">
        <v>79</v>
      </c>
      <c r="B83" s="84">
        <v>2389</v>
      </c>
      <c r="C83" s="71" t="s">
        <v>134</v>
      </c>
      <c r="D83" s="79">
        <v>8900</v>
      </c>
      <c r="E83" s="10">
        <v>6897.41</v>
      </c>
    </row>
    <row r="84" spans="1:5" ht="19.5" customHeight="1">
      <c r="A84" s="4" t="s">
        <v>80</v>
      </c>
      <c r="B84" s="84">
        <v>2572</v>
      </c>
      <c r="C84" s="9" t="s">
        <v>193</v>
      </c>
      <c r="D84" s="79">
        <v>391714.5</v>
      </c>
      <c r="E84" s="10">
        <v>199817.88</v>
      </c>
    </row>
    <row r="85" spans="1:5" ht="19.5" customHeight="1">
      <c r="A85" s="4" t="s">
        <v>81</v>
      </c>
      <c r="B85" s="84">
        <v>2573</v>
      </c>
      <c r="C85" s="9" t="s">
        <v>133</v>
      </c>
      <c r="D85" s="79">
        <v>31171.45</v>
      </c>
      <c r="E85" s="10">
        <v>12585.85</v>
      </c>
    </row>
    <row r="86" spans="1:5" ht="26">
      <c r="A86" s="4" t="s">
        <v>82</v>
      </c>
      <c r="B86" s="84">
        <v>2688</v>
      </c>
      <c r="C86" s="71" t="s">
        <v>196</v>
      </c>
      <c r="D86" s="79">
        <v>9748904.0800000001</v>
      </c>
      <c r="E86" s="10"/>
    </row>
    <row r="87" spans="1:5">
      <c r="A87" s="98" t="s">
        <v>83</v>
      </c>
      <c r="B87" s="99"/>
      <c r="C87" s="104" t="s">
        <v>203</v>
      </c>
      <c r="D87" s="105">
        <v>213000</v>
      </c>
      <c r="E87" s="10"/>
    </row>
    <row r="88" spans="1:5">
      <c r="A88" s="98" t="s">
        <v>84</v>
      </c>
      <c r="B88" s="99"/>
      <c r="C88" s="104" t="s">
        <v>209</v>
      </c>
      <c r="D88" s="105">
        <v>270000</v>
      </c>
      <c r="E88" s="10"/>
    </row>
    <row r="89" spans="1:5" ht="22.5" customHeight="1">
      <c r="A89" s="5"/>
      <c r="B89" s="5"/>
      <c r="C89" s="5"/>
      <c r="D89" s="7">
        <f>SUM(D77:D88)</f>
        <v>24997584.129999999</v>
      </c>
      <c r="E89" s="20">
        <f>SUM(E77:E85)</f>
        <v>6450329.04</v>
      </c>
    </row>
    <row r="90" spans="1:5" ht="22.5" customHeight="1">
      <c r="A90" s="76"/>
      <c r="B90" s="76"/>
      <c r="C90" s="76"/>
      <c r="D90" s="75"/>
      <c r="E90" s="88"/>
    </row>
    <row r="91" spans="1:5" ht="22.5" customHeight="1">
      <c r="C91" s="43" t="s">
        <v>125</v>
      </c>
      <c r="E91" s="88"/>
    </row>
    <row r="92" spans="1:5" ht="22.5" customHeight="1">
      <c r="E92" s="88"/>
    </row>
    <row r="93" spans="1:5" ht="29">
      <c r="A93" s="2" t="s">
        <v>0</v>
      </c>
      <c r="B93" s="3" t="s">
        <v>107</v>
      </c>
      <c r="C93" s="2" t="s">
        <v>2</v>
      </c>
      <c r="D93" s="27" t="s">
        <v>57</v>
      </c>
    </row>
    <row r="94" spans="1:5">
      <c r="A94" s="4">
        <v>1</v>
      </c>
      <c r="B94" s="91">
        <v>2212</v>
      </c>
      <c r="C94" s="9" t="s">
        <v>165</v>
      </c>
      <c r="D94" s="6">
        <v>973432.34</v>
      </c>
    </row>
    <row r="95" spans="1:5">
      <c r="A95" s="11">
        <v>2</v>
      </c>
      <c r="B95" s="91">
        <v>2230</v>
      </c>
      <c r="C95" s="9" t="s">
        <v>166</v>
      </c>
      <c r="D95" s="6">
        <v>804429.79</v>
      </c>
    </row>
    <row r="96" spans="1:5" ht="26.5">
      <c r="A96" s="11">
        <v>3</v>
      </c>
      <c r="B96" s="95">
        <v>2247</v>
      </c>
      <c r="C96" s="67" t="s">
        <v>167</v>
      </c>
      <c r="D96" s="74">
        <v>76724.41</v>
      </c>
    </row>
    <row r="97" spans="1:5">
      <c r="A97" s="2"/>
      <c r="B97" s="3"/>
      <c r="C97" s="2"/>
      <c r="D97" s="96">
        <f>SUM(D94:D96)</f>
        <v>1854586.5399999998</v>
      </c>
    </row>
    <row r="98" spans="1:5">
      <c r="A98" s="92"/>
      <c r="B98" s="93"/>
      <c r="C98" s="92"/>
      <c r="D98" s="94"/>
    </row>
    <row r="99" spans="1:5" ht="15.5">
      <c r="C99" s="43" t="s">
        <v>128</v>
      </c>
    </row>
    <row r="101" spans="1:5" ht="29">
      <c r="A101" s="2" t="s">
        <v>50</v>
      </c>
      <c r="B101" s="3" t="s">
        <v>107</v>
      </c>
      <c r="C101" s="2" t="s">
        <v>2</v>
      </c>
      <c r="D101" s="27" t="s">
        <v>57</v>
      </c>
      <c r="E101" s="27" t="s">
        <v>49</v>
      </c>
    </row>
    <row r="102" spans="1:5" ht="26.5">
      <c r="A102" s="4" t="s">
        <v>74</v>
      </c>
      <c r="B102" s="84">
        <v>2185</v>
      </c>
      <c r="C102" s="71" t="s">
        <v>132</v>
      </c>
      <c r="D102" s="79">
        <v>15387.5</v>
      </c>
      <c r="E102" s="26">
        <v>2692.73</v>
      </c>
    </row>
    <row r="103" spans="1:5" ht="26.5">
      <c r="A103" s="4" t="s">
        <v>75</v>
      </c>
      <c r="B103" s="84">
        <v>2351</v>
      </c>
      <c r="C103" s="71" t="s">
        <v>131</v>
      </c>
      <c r="D103" s="79">
        <v>5399</v>
      </c>
      <c r="E103" s="26">
        <v>2609.62</v>
      </c>
    </row>
    <row r="104" spans="1:5">
      <c r="A104" s="98" t="s">
        <v>76</v>
      </c>
      <c r="B104" s="99"/>
      <c r="C104" s="104" t="s">
        <v>211</v>
      </c>
      <c r="D104" s="105">
        <v>140000</v>
      </c>
      <c r="E104" s="26"/>
    </row>
    <row r="105" spans="1:5">
      <c r="A105" s="98" t="s">
        <v>77</v>
      </c>
      <c r="B105" s="99"/>
      <c r="C105" s="104" t="s">
        <v>212</v>
      </c>
      <c r="D105" s="105">
        <v>80000</v>
      </c>
      <c r="E105" s="26"/>
    </row>
    <row r="106" spans="1:5" ht="22.5" customHeight="1">
      <c r="A106" s="5"/>
      <c r="B106" s="5"/>
      <c r="C106" s="5"/>
      <c r="D106" s="7">
        <f>SUM(D102:D105)</f>
        <v>240786.5</v>
      </c>
      <c r="E106" s="7">
        <f>SUM(E102:E103)</f>
        <v>5302.35</v>
      </c>
    </row>
    <row r="109" spans="1:5" ht="23.25" customHeight="1">
      <c r="C109" s="60" t="s">
        <v>48</v>
      </c>
      <c r="D109" s="59">
        <f>D25+D38+D46+D60+D72+D89+D106+D97</f>
        <v>63813880.110000007</v>
      </c>
      <c r="E109" s="37">
        <f>D106+E89+E72+E60+E46+E38+E25</f>
        <v>26061604.289999999</v>
      </c>
    </row>
    <row r="112" spans="1:5">
      <c r="B112" s="111" t="s">
        <v>216</v>
      </c>
      <c r="C112" s="111"/>
    </row>
  </sheetData>
  <pageMargins left="0.70866141732283472" right="0.70866141732283472" top="0.55118110236220474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G12" sqref="G12"/>
    </sheetView>
  </sheetViews>
  <sheetFormatPr defaultRowHeight="14.5"/>
  <cols>
    <col min="1" max="1" width="4.54296875" customWidth="1"/>
    <col min="2" max="2" width="13.81640625" customWidth="1"/>
    <col min="3" max="3" width="34.54296875" customWidth="1"/>
    <col min="4" max="4" width="19.54296875" customWidth="1"/>
    <col min="5" max="5" width="15.26953125" hidden="1" customWidth="1"/>
  </cols>
  <sheetData>
    <row r="1" spans="1:5" ht="18.5">
      <c r="C1" s="40" t="s">
        <v>66</v>
      </c>
    </row>
    <row r="2" spans="1:5" ht="18.5">
      <c r="C2" s="44" t="s">
        <v>215</v>
      </c>
    </row>
    <row r="3" spans="1:5" ht="18.5">
      <c r="C3" s="42" t="s">
        <v>67</v>
      </c>
    </row>
    <row r="5" spans="1:5" ht="15.5">
      <c r="C5" s="43" t="s">
        <v>69</v>
      </c>
    </row>
    <row r="7" spans="1:5" ht="26">
      <c r="A7" s="2" t="s">
        <v>0</v>
      </c>
      <c r="B7" s="3" t="s">
        <v>107</v>
      </c>
      <c r="C7" s="2" t="s">
        <v>2</v>
      </c>
      <c r="D7" s="27" t="s">
        <v>57</v>
      </c>
      <c r="E7" s="27" t="s">
        <v>49</v>
      </c>
    </row>
    <row r="8" spans="1:5">
      <c r="A8" s="4" t="s">
        <v>74</v>
      </c>
      <c r="B8" s="4">
        <v>2087</v>
      </c>
      <c r="C8" s="5" t="s">
        <v>51</v>
      </c>
      <c r="D8" s="6">
        <v>14997</v>
      </c>
      <c r="E8" s="26">
        <v>0</v>
      </c>
    </row>
    <row r="9" spans="1:5">
      <c r="A9" s="4" t="s">
        <v>75</v>
      </c>
      <c r="B9" s="4">
        <v>2089</v>
      </c>
      <c r="C9" s="5" t="s">
        <v>52</v>
      </c>
      <c r="D9" s="6">
        <v>5068</v>
      </c>
      <c r="E9" s="26">
        <v>0</v>
      </c>
    </row>
    <row r="10" spans="1:5">
      <c r="A10" s="4" t="s">
        <v>76</v>
      </c>
      <c r="B10" s="4">
        <v>2090</v>
      </c>
      <c r="C10" s="5" t="s">
        <v>62</v>
      </c>
      <c r="D10" s="6">
        <v>6829</v>
      </c>
      <c r="E10" s="26">
        <v>0</v>
      </c>
    </row>
    <row r="11" spans="1:5">
      <c r="A11" s="4" t="s">
        <v>77</v>
      </c>
      <c r="B11" s="4">
        <v>2092</v>
      </c>
      <c r="C11" s="5" t="s">
        <v>53</v>
      </c>
      <c r="D11" s="6">
        <v>35245</v>
      </c>
      <c r="E11" s="26">
        <v>0</v>
      </c>
    </row>
    <row r="12" spans="1:5">
      <c r="A12" s="4" t="s">
        <v>59</v>
      </c>
      <c r="B12" s="4">
        <v>2252</v>
      </c>
      <c r="C12" s="5" t="s">
        <v>54</v>
      </c>
      <c r="D12" s="6">
        <v>29300</v>
      </c>
      <c r="E12" s="26">
        <v>0</v>
      </c>
    </row>
    <row r="13" spans="1:5">
      <c r="A13" s="4" t="s">
        <v>78</v>
      </c>
      <c r="B13" s="4">
        <v>2287</v>
      </c>
      <c r="C13" s="5" t="s">
        <v>55</v>
      </c>
      <c r="D13" s="6">
        <v>5455.9</v>
      </c>
      <c r="E13" s="26">
        <v>0</v>
      </c>
    </row>
    <row r="14" spans="1:5">
      <c r="A14" s="4" t="s">
        <v>79</v>
      </c>
      <c r="B14" s="4">
        <v>2288</v>
      </c>
      <c r="C14" s="5" t="s">
        <v>56</v>
      </c>
      <c r="D14" s="6">
        <v>9804.6</v>
      </c>
      <c r="E14" s="26">
        <v>0</v>
      </c>
    </row>
    <row r="15" spans="1:5">
      <c r="A15" s="4" t="s">
        <v>80</v>
      </c>
      <c r="B15" s="8">
        <v>2434</v>
      </c>
      <c r="C15" s="9" t="s">
        <v>60</v>
      </c>
      <c r="D15" s="10">
        <v>30800.080000000002</v>
      </c>
      <c r="E15" s="26">
        <v>17063.27</v>
      </c>
    </row>
    <row r="16" spans="1:5">
      <c r="A16" s="4" t="s">
        <v>81</v>
      </c>
      <c r="B16" s="8">
        <v>2462</v>
      </c>
      <c r="C16" s="38" t="s">
        <v>61</v>
      </c>
      <c r="D16" s="10">
        <v>69000</v>
      </c>
      <c r="E16" s="26">
        <v>43125</v>
      </c>
    </row>
    <row r="17" spans="1:5">
      <c r="A17" s="5"/>
      <c r="B17" s="5"/>
      <c r="C17" s="61" t="s">
        <v>65</v>
      </c>
      <c r="D17" s="62">
        <f>SUM(D8:D16)</f>
        <v>206499.58000000002</v>
      </c>
      <c r="E17" s="39">
        <f>SUM(E8:E16)</f>
        <v>60188.270000000004</v>
      </c>
    </row>
    <row r="49" spans="2:5" ht="18.5">
      <c r="C49" s="40" t="s">
        <v>66</v>
      </c>
    </row>
    <row r="50" spans="2:5" ht="18.5">
      <c r="C50" s="44" t="s">
        <v>217</v>
      </c>
    </row>
    <row r="57" spans="2:5">
      <c r="B57" s="48"/>
      <c r="C57" s="49"/>
      <c r="D57" s="50" t="s">
        <v>57</v>
      </c>
      <c r="E57" s="50" t="s">
        <v>49</v>
      </c>
    </row>
    <row r="58" spans="2:5" ht="15.5">
      <c r="B58" s="51" t="s">
        <v>67</v>
      </c>
      <c r="C58" s="52"/>
      <c r="D58" s="53">
        <f>Grudziądzka!D166</f>
        <v>10099908.509999998</v>
      </c>
      <c r="E58" s="53">
        <f>Grudziądzka!E166</f>
        <v>2462658.7300000004</v>
      </c>
    </row>
    <row r="59" spans="2:5" ht="15.5">
      <c r="B59" s="51" t="s">
        <v>68</v>
      </c>
      <c r="C59" s="52"/>
      <c r="D59" s="53">
        <f>ZUOK!D109</f>
        <v>63813880.110000007</v>
      </c>
      <c r="E59" s="53">
        <f>ZUOK!E109</f>
        <v>26061604.289999999</v>
      </c>
    </row>
    <row r="60" spans="2:5" ht="15.5">
      <c r="B60" s="51" t="s">
        <v>70</v>
      </c>
      <c r="C60" s="52"/>
      <c r="D60" s="53">
        <f>D17</f>
        <v>206499.58000000002</v>
      </c>
      <c r="E60" s="53">
        <f>E17</f>
        <v>60188.270000000004</v>
      </c>
    </row>
    <row r="61" spans="2:5" ht="15.5">
      <c r="B61" s="45" t="s">
        <v>71</v>
      </c>
      <c r="C61" s="46"/>
      <c r="D61" s="47">
        <f>SUM(D58:D60)</f>
        <v>74120288.200000003</v>
      </c>
      <c r="E61" s="47">
        <f>SUM(E58:E60)</f>
        <v>28584451.289999999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Grudziądzka</vt:lpstr>
      <vt:lpstr>ZUOK</vt:lpstr>
      <vt:lpstr>Elektronika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Honorata</dc:creator>
  <cp:lastModifiedBy>Dawid Celmer</cp:lastModifiedBy>
  <cp:lastPrinted>2020-01-10T08:36:50Z</cp:lastPrinted>
  <dcterms:created xsi:type="dcterms:W3CDTF">2015-01-21T06:11:18Z</dcterms:created>
  <dcterms:modified xsi:type="dcterms:W3CDTF">2020-02-13T11:41:42Z</dcterms:modified>
</cp:coreProperties>
</file>